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howInkAnnotation="0" autoCompressPictures="0"/>
  <mc:AlternateContent xmlns:mc="http://schemas.openxmlformats.org/markup-compatibility/2006">
    <mc:Choice Requires="x15">
      <x15ac:absPath xmlns:x15ac="http://schemas.microsoft.com/office/spreadsheetml/2010/11/ac" url="https://undp-my.sharepoint.com/personal/sophie_boutin_undp_org/Documents/00_Work Documents Lebanon/Sector Logframe/Full logframes as of March 4 2021/"/>
    </mc:Choice>
  </mc:AlternateContent>
  <xr:revisionPtr revIDLastSave="24" documentId="8_{99D2E91E-E7B2-494C-BD98-FF938E44AB02}" xr6:coauthVersionLast="45" xr6:coauthVersionMax="45" xr10:uidLastSave="{384D8BB0-AD2F-4615-B0DF-CA0EF9881032}"/>
  <bookViews>
    <workbookView xWindow="28680" yWindow="-120" windowWidth="29040" windowHeight="16440" activeTab="1" xr2:uid="{00000000-000D-0000-FFFF-FFFF00000000}"/>
  </bookViews>
  <sheets>
    <sheet name="Summary" sheetId="22" r:id="rId1"/>
    <sheet name="SoSt LOGFRAME" sheetId="45"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Q96" i="45" l="1"/>
  <c r="J96" i="45"/>
  <c r="Q95" i="45"/>
  <c r="J95" i="45"/>
  <c r="Q94" i="45"/>
  <c r="J94" i="45"/>
  <c r="Q93" i="45"/>
  <c r="J93" i="45"/>
  <c r="Q92" i="45"/>
  <c r="M92" i="45"/>
  <c r="L33" i="22" l="1"/>
  <c r="L34" i="22"/>
  <c r="L35" i="22"/>
  <c r="L32" i="22"/>
  <c r="L31" i="22"/>
  <c r="L36" i="22" l="1"/>
  <c r="F9" i="22" s="1"/>
  <c r="F14" i="22" l="1"/>
  <c r="E14" i="22" l="1"/>
  <c r="B14" i="22"/>
  <c r="F32" i="22"/>
  <c r="F33" i="22"/>
  <c r="F34" i="22"/>
  <c r="F37" i="22"/>
  <c r="F38" i="22"/>
  <c r="F39" i="22"/>
  <c r="D14" i="22"/>
  <c r="C14" i="22"/>
  <c r="C9" i="22"/>
  <c r="C10" i="22"/>
  <c r="E9" i="22"/>
  <c r="E11" i="22"/>
  <c r="E10" i="22"/>
  <c r="F41" i="22"/>
  <c r="F40" i="22" s="1"/>
  <c r="H40" i="22" s="1"/>
  <c r="F35" i="22"/>
  <c r="C11" i="22"/>
  <c r="G36" i="22" l="1"/>
  <c r="G31" i="22"/>
  <c r="F36" i="22"/>
  <c r="G40" i="22"/>
  <c r="F31" i="22"/>
  <c r="D9" i="22" l="1"/>
  <c r="H36" i="22"/>
  <c r="H31" i="22"/>
</calcChain>
</file>

<file path=xl/sharedStrings.xml><?xml version="1.0" encoding="utf-8"?>
<sst xmlns="http://schemas.openxmlformats.org/spreadsheetml/2006/main" count="724" uniqueCount="189">
  <si>
    <t>Frequency</t>
  </si>
  <si>
    <t>Baseline</t>
  </si>
  <si>
    <t>Budget</t>
  </si>
  <si>
    <t>Unit</t>
  </si>
  <si>
    <t>A</t>
  </si>
  <si>
    <t>B</t>
  </si>
  <si>
    <t>C</t>
  </si>
  <si>
    <t>%</t>
  </si>
  <si>
    <t>SYR</t>
  </si>
  <si>
    <t>LEB</t>
  </si>
  <si>
    <t>% Humanitarian</t>
  </si>
  <si>
    <t>% Stabilization</t>
  </si>
  <si>
    <t>All Population</t>
  </si>
  <si>
    <t>PRL</t>
  </si>
  <si>
    <t>PRS</t>
  </si>
  <si>
    <t>In Need (persons)</t>
  </si>
  <si>
    <t>Outcome</t>
  </si>
  <si>
    <t>Output</t>
  </si>
  <si>
    <t>2020</t>
  </si>
  <si>
    <t xml:space="preserve">Budget </t>
  </si>
  <si>
    <t>Lead Ministry</t>
  </si>
  <si>
    <t>Coordinating Agency</t>
  </si>
  <si>
    <t>List Activities under this output 1.2</t>
  </si>
  <si>
    <t>List Activities under this output 1.1</t>
  </si>
  <si>
    <t>#</t>
  </si>
  <si>
    <t>quarterly</t>
  </si>
  <si>
    <t>three times a year</t>
  </si>
  <si>
    <t>Activity 1: Support municipalities/local governance institutions in conducting host community led conflict-sensitive participatory processes</t>
  </si>
  <si>
    <t>Activity 4: Support the delivery of municipal services (minimum 100k USD projects) identified through participatory processes to reduce tensions</t>
  </si>
  <si>
    <t>Activity 5: Implement Community Support Projects (maximum 100k USD projects) to address short term needs identified through participatory processes to reduce tensions</t>
  </si>
  <si>
    <t>Bi-yearly</t>
  </si>
  <si>
    <t>Activity 2: Support the Disaster and Crisis Management Capacity to mitigate the impact of crisis at decentralized level</t>
  </si>
  <si>
    <t>Activity 1:  Support MoSA and the MoI work with municipalities, SDCs and local governement institutions to decentralize social stability initiatives</t>
  </si>
  <si>
    <t>Activity 2: Strengthen local civil society role at community level</t>
  </si>
  <si>
    <t>Activity 3: Support National Lebanese civil society  to conduct joined initiatives to foster dialogue mitigate tensions at national level</t>
  </si>
  <si>
    <t>Social Stability</t>
  </si>
  <si>
    <t>MOSA, MOIM</t>
  </si>
  <si>
    <t>UNDP, UNHCR</t>
  </si>
  <si>
    <t>List Activities under this output 1.3</t>
  </si>
  <si>
    <t># early warning/conflict analysis reports published</t>
  </si>
  <si>
    <t>Activity 1: Produce Conflict Analysis/Early Warning Reports</t>
  </si>
  <si>
    <t>Activity 3: Deliver Conflict Sensitivity Training to LCRP Partners</t>
  </si>
  <si>
    <t>Target</t>
  </si>
  <si>
    <t>244 municipalities, 46 Unions</t>
  </si>
  <si>
    <t>6 Ministries</t>
  </si>
  <si>
    <t>7 Governors Offices</t>
  </si>
  <si>
    <t>26 Districts</t>
  </si>
  <si>
    <t>LAF &amp; ISF</t>
  </si>
  <si>
    <t>Cadastres*</t>
  </si>
  <si>
    <t>Institutions*</t>
  </si>
  <si>
    <t>Persons Displaced from Syria*</t>
  </si>
  <si>
    <t>Vulnerable Lebanese*</t>
  </si>
  <si>
    <t>PRS*</t>
  </si>
  <si>
    <t>PRL*</t>
  </si>
  <si>
    <r>
      <t xml:space="preserve">Activity 1: Implement youth initiatives (summer camp, artistic activities, peacebuilding clubs, community campaigns, civil engagement for Lebanese only) to promote active involvement of youth in local communities) </t>
    </r>
    <r>
      <rPr>
        <b/>
        <sz val="11"/>
        <rFont val="Calibri"/>
        <family val="2"/>
        <scheme val="minor"/>
      </rPr>
      <t>in coordination with local municipalities/institutions.</t>
    </r>
    <r>
      <rPr>
        <sz val="11"/>
        <rFont val="Calibri"/>
        <family val="2"/>
        <scheme val="minor"/>
      </rPr>
      <t xml:space="preserve"> </t>
    </r>
  </si>
  <si>
    <r>
      <t xml:space="preserve">Activity 1: Implement dialogue and conflict prevention initiatives in </t>
    </r>
    <r>
      <rPr>
        <b/>
        <sz val="11"/>
        <rFont val="Calibri"/>
        <family val="2"/>
        <scheme val="minor"/>
      </rPr>
      <t>municipalities</t>
    </r>
    <r>
      <rPr>
        <sz val="11"/>
        <rFont val="Calibri"/>
        <family val="2"/>
        <scheme val="minor"/>
      </rPr>
      <t xml:space="preserve"> with economic and social tensions</t>
    </r>
  </si>
  <si>
    <t>Activity 3 Provide capacity support (training and staffing support including training for staff responsible for SWM and local Youth volunteers) to municipalities to deliver services aiming at alleviating resource pressure and reducing tensions</t>
  </si>
  <si>
    <t xml:space="preserve">Impact:  Social stability is strengthened in Lebanon </t>
  </si>
  <si>
    <t>% of people reporting positive impact of municipalities on their lives</t>
  </si>
  <si>
    <t>Activityinfo</t>
  </si>
  <si>
    <t>activityinfo</t>
  </si>
  <si>
    <t>% of people able to identify conflict resolution mechanisms/actors in their community they would turn to</t>
  </si>
  <si>
    <t>% of people identifying factors that could improve inter-community relationships</t>
  </si>
  <si>
    <t xml:space="preserve">Stabilization Survey. Baseline: 54,2% (i.e. the percentage of people who did not say 'nothing helps to improve relations) </t>
  </si>
  <si>
    <t>The indicator measures the percentage of people who identify 'factors of peace' that could help to improve relationships between Syrians and Lebanese thereby evincing a mindset geared towards cooperation and dialogue</t>
  </si>
  <si>
    <t># of youth empowerment initiatives implemented</t>
  </si>
  <si>
    <t>Training attendance lists and training feedback surveys</t>
  </si>
  <si>
    <t>List Activities under this output 3.1</t>
  </si>
  <si>
    <t>Activity 2: Set up Early Warning &amp; Stabilization Monitoring System</t>
  </si>
  <si>
    <t>% of people who feel that they can voice concern with  authorities in case of dissatisfaction</t>
  </si>
  <si>
    <t>Sectors strategies and documents published on the interagency protal</t>
  </si>
  <si>
    <t>yearly</t>
  </si>
  <si>
    <t># media &amp; social media engaged in initiatives to defuse tensions</t>
  </si>
  <si>
    <t># journalists, media students and academic trained or engaged</t>
  </si>
  <si>
    <t>Includes newspapers, TV &amp; radio station as well as local social media engaged in positive and/or objective reporting</t>
  </si>
  <si>
    <t xml:space="preserve">Quarterly </t>
  </si>
  <si>
    <t>%Stabilization</t>
  </si>
  <si>
    <t>Social Stability: Total budget (USD)</t>
  </si>
  <si>
    <t xml:space="preserve">Activity 2: Training of media personnel on fact-checking and transparent reporting 
</t>
  </si>
  <si>
    <t>List Activities under this output 2.3</t>
  </si>
  <si>
    <t>List Activities under this output 2.2</t>
  </si>
  <si>
    <t># policy document drafted by national government institution to support local crisis response</t>
  </si>
  <si>
    <t>project monitoring reports</t>
  </si>
  <si>
    <t>project monitoring reports, activity info</t>
  </si>
  <si>
    <t>66 SDCs</t>
  </si>
  <si>
    <t>Stabilization Survey</t>
  </si>
  <si>
    <t xml:space="preserve">The indicator measures whether a conflict resolution infrastructure exists at the local level through formal and informal institutions that local communities feel comfortable to turn to for dispute resolution as per the perceptions of affected communities
</t>
  </si>
  <si>
    <t>Baseline (May 2017): 54%</t>
  </si>
  <si>
    <t>Baseline (May 2017): 50%</t>
  </si>
  <si>
    <t>OUTCOME 2: – Strengthen municipal and local community capacity to foster dialogue and address sources of tensions and conflicts</t>
  </si>
  <si>
    <t>Activity 1: Training/sensitization of local authorities and civil society on how to meaningfully engage with the media to promote objective and positive reporting</t>
  </si>
  <si>
    <t># of municipalities receiving Community Support or Basic Service Projects</t>
  </si>
  <si>
    <t>This indicator measures the number of municipalities receiving projects which enhance the municipality's ability to provide services</t>
  </si>
  <si>
    <t>Activity 2: Provide capacity support (training and staffing support) to municipalities and SDCs to engage local community, manage tensions</t>
  </si>
  <si>
    <t>This includes youth participants in all activities implemented by the social stability sector</t>
  </si>
  <si>
    <t>Activityinfo (Number of municipalities benefitting from projects, including municipalities members of Unions that have been supported)</t>
  </si>
  <si>
    <t># of municipalities implementing/using integrated solid waste management systems &amp; approaches
sub indicators: # tons of solid waste managed/treated # of dumpsites rehabilitated</t>
  </si>
  <si>
    <t xml:space="preserve">Integrated solid waste management systems is not only collection but also treatment and recycling of solid waste in a sustainable and environmentally sound fashion.
Includes sorting, recycling, but also  land filling (licensed and environmentally sound - not dumpsite) </t>
  </si>
  <si>
    <t>Activity  Provide needed Solid Waste Management systems to municipalities - including solid waste collection, sorting recycling, transportation and storage (truck, bins, bags), construction on new SW facilities and rehabilitation of dump site</t>
  </si>
  <si>
    <t xml:space="preserve">Stabilization Survey. Baseline: People identify at least one community institution/actor they would turn to in case of dispute. Baseline (religious authorities + municipal authorities + municipal police + community elders): </t>
  </si>
  <si>
    <t># of municipalities with self-functionning conflict mitigation mechanisms established</t>
  </si>
  <si>
    <t>Survey of Social Stability Partners
https://docs.google.com/forms/d/1xCS5JaSIpJ8WICQw7loYADwdvv-lQxP_rhiLQKTNnx0/edit#responses (Q5 part 3)</t>
  </si>
  <si>
    <t>relevant reports published on the webportal and included in the conflict analysis map</t>
  </si>
  <si>
    <t>D</t>
  </si>
  <si>
    <t>Partners reporting and estimation of total solid waste generation in areas of interventions</t>
  </si>
  <si>
    <t xml:space="preserve">0-10% </t>
  </si>
  <si>
    <t>10-25%</t>
  </si>
  <si>
    <t>Output 1.4: Municipal police capacity to ensure community security strengthened</t>
  </si>
  <si>
    <t>Activity 1: Establish community policing pilots in selected municipalities</t>
  </si>
  <si>
    <t>guidelines, codes of conduct, SoPs adopted and maintained (on tensions analysis, tension management, conflict/dispute resolution, human rights, gender sensitive approaches, environment managemend drafted by ministries): 
 (oversight: reports of  torture prevention committee produced and used to improve prison management and condition of detention, condition of detention of women detainees improved) - Detention places, management and conditions improved and alternative places to prison used, 2 reports from security cells,  1 set of guidelines from MoE. 
District security cells (support in data collection, monitoring coaching and anlaysis support) (national institutions have the capacity to collect, analyz and disseminate data related to scurity, justice and human rights and inform policy making in these areas)</t>
  </si>
  <si>
    <t>Outcome 2: Strengthen municipal and local community capacity to foster dialogue and address sources of tensions and conflicts</t>
  </si>
  <si>
    <t>Output 2.1: Capacity development support provided to municipalities and local actors for dialogue and conflict prevention</t>
  </si>
  <si>
    <t>Output 2.2 Youth enabled to positively engage and participate in their communities.</t>
  </si>
  <si>
    <t xml:space="preserve">Output 2.3: National, local, and social media engaged in defusing tensions </t>
  </si>
  <si>
    <t>Outcome 3: Enhcance LCRP capacities on early warning and conflict sensitivity</t>
  </si>
  <si>
    <t>% of people reporting competition for services and utilities as source of tension</t>
  </si>
  <si>
    <t>local institutions (municipalities, SDCs, UoM, Districts)</t>
  </si>
  <si>
    <t>% of people displaying propensity for violence</t>
  </si>
  <si>
    <t xml:space="preserve">The indicators measure propensity for violence </t>
  </si>
  <si>
    <t># youth participating empowerment initiatives</t>
  </si>
  <si>
    <t xml:space="preserve"># of partners staff trained on conflict sensitivity
</t>
  </si>
  <si>
    <t>List Activities under this output 2.1</t>
  </si>
  <si>
    <t># of LCRP sectors taking steps to ensure conflict sensitivity in their strategy and delivery of work plans</t>
  </si>
  <si>
    <t xml:space="preserve">% Waste Diversion rate </t>
  </si>
  <si>
    <t>Result</t>
  </si>
  <si>
    <t>ID</t>
  </si>
  <si>
    <t>Indicators</t>
  </si>
  <si>
    <t>Description/ definition</t>
  </si>
  <si>
    <t>MoV / Responsible</t>
  </si>
  <si>
    <t>Beneficiary</t>
  </si>
  <si>
    <t>Achieved</t>
  </si>
  <si>
    <t>TOTAL</t>
  </si>
  <si>
    <t>n/a</t>
  </si>
  <si>
    <t>Indicator</t>
  </si>
  <si>
    <t>Indiv</t>
  </si>
  <si>
    <t>71% (September 2017 data)</t>
  </si>
  <si>
    <t>34% (September 2017 data)</t>
  </si>
  <si>
    <t>58.8% (September 2017 data)</t>
  </si>
  <si>
    <t>OUTPUT 1.1: Increased Services based on participatory processes delivered at municipal level</t>
  </si>
  <si>
    <t>Total</t>
  </si>
  <si>
    <t>List Activities under this output 1.4</t>
  </si>
  <si>
    <t>1 (FSS)</t>
  </si>
  <si>
    <t>Baseline (September 2017) : 89%</t>
  </si>
  <si>
    <t>zero</t>
  </si>
  <si>
    <t>Conflict mitigation mechanisms are locally customized mechanism tailored to address local conflict dynamics by involving community stakeholders from both the host and the refugee community / Number of participants disaggregated by gender</t>
  </si>
  <si>
    <t>Trainings will be conducted on conflict sensitivity, objective and balanced reporting / Number of participants disaggregated by gender</t>
  </si>
  <si>
    <t>staff who attend conflict sensitivity trainings / Number of participants disaggregated by gender</t>
  </si>
  <si>
    <t># of municipalities reporting on security cells</t>
  </si>
  <si>
    <t>% of partners reporting that they have their own mechanisms to ensure conflict sensitivity</t>
  </si>
  <si>
    <t>This includes youth participants in all activities implemented by the social stability sector / Number of participants disaggregated by gender (50% Female)</t>
  </si>
  <si>
    <t>This indicator measures the legitimacy and effectiveness of municipal institutions through the perceptions of affected communities (Result For Women the Same )</t>
  </si>
  <si>
    <t>This indicator measures how prominently 'competition for municipal and social services and utlities' feature as a source of tensions(Result For Women the Same )</t>
  </si>
  <si>
    <t>the indicator measures accountability of local authorities (Result For Women the Same )</t>
  </si>
  <si>
    <t>The indicators measure propensity for violence (Result For Women the Same )</t>
  </si>
  <si>
    <t>The indicator measures the percentage of people who identify 'factors of peace' that could help to improve relationships between Syrians and Lebanese thereby evincing a mindset geared towards cooperation and dialogue (Result For Women the Same )</t>
  </si>
  <si>
    <t xml:space="preserve">The indicator measures whether a conflict resolution infrastructure exists at the local level through formal and informal institutions that local communities feel comfortable to turn to for dispute resolution as per the perceptions of affected communities (Result For Women the Same )
</t>
  </si>
  <si>
    <t>% of partners reporting reading and using conflict analysis material (Result For Women the Same )</t>
  </si>
  <si>
    <t>LCRP sectors (10 in total) that take steps/initiative to integrate conflict sensitivity consideratin in their work - i.e. by including specific activities related to tensions in their strategy or in the approach (targetting, training, SoPs, M&amp;E framework etc…). (Result For Women the Same )</t>
  </si>
  <si>
    <t>Waste Diversion rate (%)  = Total Quantity of Waste diverted away from dumps  X  100 / Total Quantity of Waste generated
Waste is considered diverted if treated if falling in one of the following categories: 
• Quantity of recyclable materials collected  or separated for further processing and sale
• Quantity of organic material sent for composting or biogas production
• Quantity of material sent to thermal treatment facility
• Quantity of material sent to RDF for further processing in WTE facilities
• Quantity of material sent to a sanitary landfill for final disposal</t>
  </si>
  <si>
    <t>Activity 2: Support the piloting of municipal police code of conduct and guidelines at municipal level</t>
  </si>
  <si>
    <t>Activity 3: Support the setting up of MOIM security cells at the Qada level</t>
  </si>
  <si>
    <t>Activity 4: Support governors office in coordination and relations with municipality</t>
  </si>
  <si>
    <t>Activity 5: Support to MoE and other concerned government institutions to strengthen the management and enforcement of measures that mitigate environmental impacts.</t>
  </si>
  <si>
    <t>OUTPUT 1.2:  Integrated solid waste management services improved to reduce social tensions</t>
  </si>
  <si>
    <t>Contact Information: Solid Waste Management</t>
  </si>
  <si>
    <t>Contact Information: Social Stability sector</t>
  </si>
  <si>
    <t>#  community municipal policing initiatives set up or supported</t>
  </si>
  <si>
    <t>Youth empowerment initiatives are a variety of activities and trainings (sports clubs, life skills trainings, peace camps etc) geared towards enabling their positive engagement in their communities and preventing their marginalization. This includes digital activities.</t>
  </si>
  <si>
    <t>Social Stability SECTOR LOGFRAME - 2017-2021</t>
  </si>
  <si>
    <t xml:space="preserve">OUTPUT 2.2.: Youth enabled to positively engage, participate in their communities and build bridges with youth across dividing lines </t>
  </si>
  <si>
    <t xml:space="preserve">OUTPUT 2.1: Municipalities and local actors have improved capacities for dialogue and conflict prevention </t>
  </si>
  <si>
    <t>OUTPUT 1.4: Municipal police have strengthend capacity to ensure community security</t>
  </si>
  <si>
    <t>OUTCOME 1: Strengthen municipalities, national and local institutions’ ability to alleviate resource pressure, reduce resentment, and build peace</t>
  </si>
  <si>
    <t>Output 1.3 – National institutions have strengthened capacity to provide operational support and guidance to local crisis response</t>
  </si>
  <si>
    <t>OUTPUT 3.1: LCRP partners have improved skills and practices for conflict sensitivity supported by tensions monitoring analysis</t>
  </si>
  <si>
    <t xml:space="preserve">OUTPUT 3.1: LCRP partners have improved skills and practices for conflict sensitivity supported by tensions monitoring analysis
</t>
  </si>
  <si>
    <t>* to be updated with new vulnerability map and official data update</t>
  </si>
  <si>
    <t xml:space="preserve">Ministry of Social Affairs: Hiba Douaihy- hibadou.mosa@gmail.com; Ministry of Interior &amp; Municipalities: Randa Hobeiche - randahobeiche@yahoo.com; UNDP: Charles Teffo charles.teffo@undp.org; UNHCR: Rasha Akil - akil@unhcr.org; </t>
  </si>
  <si>
    <t>basma.el-arab@undp.org</t>
  </si>
  <si>
    <t>Pilot community policing for ISF gendarmery and Municipal Level established in pilot municipalities and establish related management system
Systems as well technical human and operational, capacity to improve service delivery and governance of municipal police, ISF</t>
  </si>
  <si>
    <t>Female total</t>
  </si>
  <si>
    <t>Male Total</t>
  </si>
  <si>
    <t>GENDER BEAKDOWN</t>
  </si>
  <si>
    <t>NA</t>
  </si>
  <si>
    <t>N/A</t>
  </si>
  <si>
    <t>Stabilization Survey. Baseline: People identify at least one community institution/actor they would turn to in case of dispute.</t>
  </si>
  <si>
    <t xml:space="preserve">NA </t>
  </si>
  <si>
    <t>Last updated on 24 March 2021</t>
  </si>
  <si>
    <t xml:space="preserve">Outcome 3 – Enhance the LCRP’s capacities on tensions monitoring and conflict sensitivity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</si>
</sst>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 * #,##0.00_)\ _€_ ;_ * \(#,##0.00\)\ _€_ ;_ * &quot;-&quot;??_)\ _€_ ;_ @_ "/>
  </numFmts>
  <fonts count="31"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b/>
      <sz val="11"/>
      <name val="Calibri"/>
      <family val="2"/>
      <scheme val="minor"/>
    </font>
    <font>
      <sz val="11"/>
      <name val="Calibri"/>
      <family val="2"/>
      <scheme val="minor"/>
    </font>
    <font>
      <b/>
      <sz val="11"/>
      <name val="Calibri Light"/>
      <family val="2"/>
      <scheme val="major"/>
    </font>
    <font>
      <sz val="12"/>
      <color theme="1"/>
      <name val="Times New Roman"/>
      <family val="2"/>
    </font>
    <font>
      <b/>
      <sz val="16"/>
      <name val="Calibri Light"/>
      <family val="2"/>
      <scheme val="major"/>
    </font>
    <font>
      <sz val="10"/>
      <name val="Calibri Light"/>
      <family val="2"/>
      <scheme val="major"/>
    </font>
    <font>
      <sz val="11"/>
      <color theme="1"/>
      <name val="Calibri"/>
      <family val="2"/>
      <scheme val="minor"/>
    </font>
    <font>
      <b/>
      <sz val="11"/>
      <name val="Calibri Light"/>
      <family val="2"/>
      <scheme val="major"/>
    </font>
    <font>
      <b/>
      <sz val="12"/>
      <name val="Calibri Light"/>
      <family val="2"/>
      <scheme val="major"/>
    </font>
    <font>
      <sz val="14"/>
      <name val="Calibri Light"/>
      <family val="2"/>
      <scheme val="major"/>
    </font>
    <font>
      <sz val="12"/>
      <name val="Calibri Light"/>
      <family val="2"/>
      <scheme val="major"/>
    </font>
    <font>
      <sz val="14"/>
      <color theme="0"/>
      <name val="Calibri Light"/>
      <family val="2"/>
      <scheme val="major"/>
    </font>
    <font>
      <b/>
      <sz val="10"/>
      <name val="Calibri Light"/>
      <family val="2"/>
      <scheme val="major"/>
    </font>
    <font>
      <b/>
      <sz val="11"/>
      <color theme="1"/>
      <name val="Calibri"/>
      <family val="2"/>
      <scheme val="minor"/>
    </font>
    <font>
      <sz val="11"/>
      <name val="Calibri"/>
      <family val="2"/>
      <scheme val="minor"/>
    </font>
    <font>
      <b/>
      <sz val="12"/>
      <color rgb="FF000000"/>
      <name val="Calibri"/>
      <family val="2"/>
    </font>
    <font>
      <sz val="10"/>
      <color rgb="FF000000"/>
      <name val="Calibri"/>
      <family val="2"/>
    </font>
    <font>
      <b/>
      <sz val="10"/>
      <color rgb="FF5B9BD5"/>
      <name val="Calibri"/>
      <family val="2"/>
    </font>
    <font>
      <b/>
      <sz val="10"/>
      <name val="Calibri"/>
      <family val="2"/>
    </font>
    <font>
      <b/>
      <sz val="10"/>
      <color rgb="FF000000"/>
      <name val="Calibri"/>
      <family val="2"/>
    </font>
    <font>
      <b/>
      <sz val="10"/>
      <color rgb="FFFFFFFF"/>
      <name val="Calibri"/>
      <family val="2"/>
    </font>
    <font>
      <b/>
      <sz val="12"/>
      <color rgb="FFFFFFFF"/>
      <name val="Calibri"/>
      <family val="2"/>
    </font>
    <font>
      <sz val="10"/>
      <name val="Calibri"/>
      <family val="2"/>
    </font>
    <font>
      <sz val="10"/>
      <color rgb="FFFF0000"/>
      <name val="Calibri"/>
      <family val="2"/>
    </font>
    <font>
      <sz val="10"/>
      <color theme="1"/>
      <name val="Calibri"/>
      <family val="2"/>
    </font>
    <font>
      <sz val="10"/>
      <color theme="1"/>
      <name val="Calibri"/>
      <family val="2"/>
      <scheme val="minor"/>
    </font>
    <font>
      <b/>
      <sz val="10"/>
      <color theme="1"/>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rgb="FFFFFFFF"/>
        <bgColor rgb="FFFFFFFF"/>
      </patternFill>
    </fill>
    <fill>
      <patternFill patternType="solid">
        <fgColor theme="6" tint="0.79998168889431442"/>
        <bgColor rgb="FFFBE4D5"/>
      </patternFill>
    </fill>
    <fill>
      <patternFill patternType="solid">
        <fgColor theme="6" tint="0.79998168889431442"/>
        <bgColor rgb="FFFFFFFF"/>
      </patternFill>
    </fill>
    <fill>
      <patternFill patternType="solid">
        <fgColor rgb="FF525252"/>
        <bgColor rgb="FF525252"/>
      </patternFill>
    </fill>
    <fill>
      <patternFill patternType="solid">
        <fgColor theme="0"/>
        <bgColor rgb="FFFFFF00"/>
      </patternFill>
    </fill>
    <fill>
      <patternFill patternType="solid">
        <fgColor theme="0"/>
        <bgColor rgb="FFFBE4D5"/>
      </patternFill>
    </fill>
    <fill>
      <patternFill patternType="solid">
        <fgColor rgb="FFD0CECE"/>
        <bgColor rgb="FFD0CECE"/>
      </patternFill>
    </fill>
    <fill>
      <patternFill patternType="solid">
        <fgColor theme="7" tint="0.79998168889431442"/>
        <bgColor indexed="64"/>
      </patternFill>
    </fill>
    <fill>
      <patternFill patternType="solid">
        <fgColor theme="3" tint="0.79998168889431442"/>
        <bgColor indexed="64"/>
      </patternFill>
    </fill>
    <fill>
      <patternFill patternType="solid">
        <fgColor theme="6" tint="0.79998168889431442"/>
        <bgColor indexed="64"/>
      </patternFill>
    </fill>
  </fills>
  <borders count="3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style="thin">
        <color theme="0" tint="-0.34998626667073579"/>
      </bottom>
      <diagonal/>
    </border>
    <border>
      <left/>
      <right style="thick">
        <color theme="0"/>
      </right>
      <top/>
      <bottom/>
      <diagonal/>
    </border>
    <border>
      <left/>
      <right style="thick">
        <color theme="0"/>
      </right>
      <top/>
      <bottom style="thin">
        <color auto="1"/>
      </bottom>
      <diagonal/>
    </border>
    <border>
      <left style="thick">
        <color theme="0"/>
      </left>
      <right style="thick">
        <color theme="0"/>
      </right>
      <top/>
      <bottom/>
      <diagonal/>
    </border>
    <border>
      <left style="thick">
        <color theme="0"/>
      </left>
      <right style="thick">
        <color theme="0"/>
      </right>
      <top/>
      <bottom style="thin">
        <color auto="1"/>
      </bottom>
      <diagonal/>
    </border>
    <border>
      <left/>
      <right style="thick">
        <color theme="0"/>
      </right>
      <top style="thin">
        <color auto="1"/>
      </top>
      <bottom style="thin">
        <color theme="0" tint="-0.34998626667073579"/>
      </bottom>
      <diagonal/>
    </border>
    <border>
      <left style="thick">
        <color theme="0"/>
      </left>
      <right style="thick">
        <color theme="0"/>
      </right>
      <top style="thin">
        <color auto="1"/>
      </top>
      <bottom style="thin">
        <color theme="0" tint="-0.34998626667073579"/>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theme="1"/>
      </left>
      <right style="thin">
        <color theme="1"/>
      </right>
      <top style="thin">
        <color theme="1"/>
      </top>
      <bottom style="thin">
        <color theme="1"/>
      </bottom>
      <diagonal/>
    </border>
    <border>
      <left/>
      <right/>
      <top style="thin">
        <color rgb="FF000000"/>
      </top>
      <bottom style="thin">
        <color rgb="FF000000"/>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rgb="FF000000"/>
      </left>
      <right style="thin">
        <color rgb="FF000000"/>
      </right>
      <top style="thin">
        <color rgb="FF000000"/>
      </top>
      <bottom style="thin">
        <color indexed="64"/>
      </bottom>
      <diagonal/>
    </border>
    <border>
      <left style="thin">
        <color theme="1"/>
      </left>
      <right style="thin">
        <color theme="1"/>
      </right>
      <top style="thin">
        <color theme="1"/>
      </top>
      <bottom style="thin">
        <color indexed="64"/>
      </bottom>
      <diagonal/>
    </border>
  </borders>
  <cellStyleXfs count="9">
    <xf numFmtId="0" fontId="0" fillId="0" borderId="0"/>
    <xf numFmtId="9" fontId="2"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2" fillId="0" borderId="0" applyFont="0" applyFill="0" applyBorder="0" applyAlignment="0" applyProtection="0"/>
    <xf numFmtId="0" fontId="7" fillId="0" borderId="0"/>
    <xf numFmtId="44" fontId="7" fillId="0" borderId="0" applyFont="0" applyFill="0" applyBorder="0" applyAlignment="0" applyProtection="0"/>
    <xf numFmtId="44" fontId="2" fillId="0" borderId="0" applyFont="0" applyFill="0" applyBorder="0" applyAlignment="0" applyProtection="0"/>
  </cellStyleXfs>
  <cellXfs count="205">
    <xf numFmtId="0" fontId="0" fillId="0" borderId="0" xfId="0"/>
    <xf numFmtId="0" fontId="0" fillId="0" borderId="0" xfId="0" applyAlignment="1">
      <alignment wrapText="1"/>
    </xf>
    <xf numFmtId="0" fontId="8" fillId="2" borderId="0" xfId="2" applyFont="1" applyFill="1" applyBorder="1" applyAlignment="1">
      <alignment vertical="center"/>
    </xf>
    <xf numFmtId="0" fontId="9" fillId="3" borderId="0" xfId="2" applyFont="1" applyFill="1" applyBorder="1" applyAlignment="1">
      <alignment horizontal="right" vertical="center"/>
    </xf>
    <xf numFmtId="0" fontId="9" fillId="0" borderId="2" xfId="2" applyFont="1" applyBorder="1" applyAlignment="1">
      <alignment horizontal="left" vertical="center"/>
    </xf>
    <xf numFmtId="0" fontId="10" fillId="0" borderId="0" xfId="0" applyFont="1"/>
    <xf numFmtId="0" fontId="9" fillId="0" borderId="0" xfId="2" applyFont="1" applyBorder="1" applyAlignment="1">
      <alignment horizontal="left" vertical="center"/>
    </xf>
    <xf numFmtId="0" fontId="11" fillId="2" borderId="5" xfId="2" applyFont="1" applyFill="1" applyBorder="1" applyAlignment="1">
      <alignment vertical="center"/>
    </xf>
    <xf numFmtId="0" fontId="9" fillId="3" borderId="5" xfId="2" applyFont="1" applyFill="1" applyBorder="1" applyAlignment="1">
      <alignment vertical="center"/>
    </xf>
    <xf numFmtId="0" fontId="11" fillId="2" borderId="9" xfId="2" applyFont="1" applyFill="1" applyBorder="1" applyAlignment="1">
      <alignment vertical="center"/>
    </xf>
    <xf numFmtId="0" fontId="9" fillId="3" borderId="9" xfId="2" applyFont="1" applyFill="1" applyBorder="1" applyAlignment="1">
      <alignment vertical="center"/>
    </xf>
    <xf numFmtId="0" fontId="9" fillId="0" borderId="0" xfId="2" applyFont="1" applyBorder="1" applyAlignment="1">
      <alignment horizontal="right" vertical="center"/>
    </xf>
    <xf numFmtId="0" fontId="12" fillId="5" borderId="12" xfId="2" applyFont="1" applyFill="1" applyBorder="1" applyAlignment="1">
      <alignment horizontal="right" vertical="center"/>
    </xf>
    <xf numFmtId="0" fontId="12" fillId="4" borderId="14" xfId="2" applyFont="1" applyFill="1" applyBorder="1" applyAlignment="1">
      <alignment horizontal="right" vertical="center"/>
    </xf>
    <xf numFmtId="0" fontId="10" fillId="3" borderId="0" xfId="0" applyFont="1" applyFill="1" applyBorder="1"/>
    <xf numFmtId="0" fontId="9" fillId="3" borderId="0" xfId="2" applyFont="1" applyFill="1" applyBorder="1" applyAlignment="1">
      <alignment horizontal="right" vertical="center" wrapText="1"/>
    </xf>
    <xf numFmtId="9" fontId="13" fillId="5" borderId="11" xfId="1" applyFont="1" applyFill="1" applyBorder="1" applyAlignment="1">
      <alignment vertical="center"/>
    </xf>
    <xf numFmtId="9" fontId="13" fillId="4" borderId="13" xfId="1" applyFont="1" applyFill="1" applyBorder="1" applyAlignment="1">
      <alignment vertical="center"/>
    </xf>
    <xf numFmtId="164" fontId="15" fillId="0" borderId="0" xfId="3" applyNumberFormat="1" applyFont="1" applyFill="1" applyBorder="1" applyAlignment="1">
      <alignment vertical="center"/>
    </xf>
    <xf numFmtId="164" fontId="12" fillId="5" borderId="12" xfId="3" applyNumberFormat="1" applyFont="1" applyFill="1" applyBorder="1" applyAlignment="1">
      <alignment horizontal="right" vertical="center"/>
    </xf>
    <xf numFmtId="164" fontId="12" fillId="4" borderId="14" xfId="3" quotePrefix="1" applyNumberFormat="1" applyFont="1" applyFill="1" applyBorder="1" applyAlignment="1">
      <alignment horizontal="right" vertical="center" wrapText="1"/>
    </xf>
    <xf numFmtId="0" fontId="12" fillId="3" borderId="10" xfId="2" applyFont="1" applyFill="1" applyBorder="1" applyAlignment="1">
      <alignment vertical="center"/>
    </xf>
    <xf numFmtId="164" fontId="16" fillId="3" borderId="10" xfId="3" applyNumberFormat="1" applyFont="1" applyFill="1" applyBorder="1" applyAlignment="1">
      <alignment vertical="center"/>
    </xf>
    <xf numFmtId="164" fontId="16" fillId="5" borderId="15" xfId="3" applyNumberFormat="1" applyFont="1" applyFill="1" applyBorder="1" applyAlignment="1">
      <alignment vertical="center"/>
    </xf>
    <xf numFmtId="164" fontId="16" fillId="4" borderId="16" xfId="3" applyNumberFormat="1" applyFont="1" applyFill="1" applyBorder="1" applyAlignment="1">
      <alignment vertical="center"/>
    </xf>
    <xf numFmtId="164" fontId="9" fillId="3" borderId="0" xfId="3" applyNumberFormat="1" applyFont="1" applyFill="1" applyBorder="1" applyAlignment="1">
      <alignment vertical="center"/>
    </xf>
    <xf numFmtId="164" fontId="9" fillId="5" borderId="11" xfId="3" applyNumberFormat="1" applyFont="1" applyFill="1" applyBorder="1" applyAlignment="1">
      <alignment vertical="center"/>
    </xf>
    <xf numFmtId="164" fontId="10" fillId="4" borderId="13" xfId="5" applyNumberFormat="1" applyFont="1" applyFill="1" applyBorder="1"/>
    <xf numFmtId="164" fontId="9" fillId="5" borderId="11" xfId="3" applyNumberFormat="1" applyFont="1" applyFill="1" applyBorder="1" applyAlignment="1">
      <alignment vertical="center" wrapText="1"/>
    </xf>
    <xf numFmtId="164" fontId="10" fillId="4" borderId="13" xfId="5" applyNumberFormat="1" applyFont="1" applyFill="1" applyBorder="1" applyAlignment="1">
      <alignment wrapText="1"/>
    </xf>
    <xf numFmtId="164" fontId="9" fillId="5" borderId="0" xfId="3" applyNumberFormat="1" applyFont="1" applyFill="1" applyBorder="1" applyAlignment="1">
      <alignment vertical="center"/>
    </xf>
    <xf numFmtId="164" fontId="10" fillId="4" borderId="0" xfId="5" applyNumberFormat="1" applyFont="1" applyFill="1" applyBorder="1"/>
    <xf numFmtId="0" fontId="9" fillId="3" borderId="0" xfId="2" applyFont="1" applyFill="1" applyBorder="1" applyAlignment="1">
      <alignment horizontal="left" vertical="center"/>
    </xf>
    <xf numFmtId="0" fontId="12" fillId="0" borderId="0" xfId="2" applyFont="1" applyFill="1" applyBorder="1" applyAlignment="1">
      <alignment vertical="center"/>
    </xf>
    <xf numFmtId="0" fontId="9" fillId="0" borderId="0" xfId="2" applyFont="1" applyFill="1" applyBorder="1" applyAlignment="1">
      <alignment vertical="center"/>
    </xf>
    <xf numFmtId="0" fontId="17" fillId="2" borderId="5" xfId="0" applyFont="1" applyFill="1" applyBorder="1" applyAlignment="1">
      <alignment horizontal="right"/>
    </xf>
    <xf numFmtId="0" fontId="10" fillId="0" borderId="0" xfId="0" applyFont="1" applyBorder="1"/>
    <xf numFmtId="0" fontId="1" fillId="2" borderId="5" xfId="0" applyFont="1" applyFill="1" applyBorder="1" applyAlignment="1">
      <alignment horizontal="right"/>
    </xf>
    <xf numFmtId="44" fontId="13" fillId="5" borderId="11" xfId="8" applyFont="1" applyFill="1" applyBorder="1" applyAlignment="1">
      <alignment vertical="center"/>
    </xf>
    <xf numFmtId="44" fontId="14" fillId="4" borderId="13" xfId="8" applyFont="1" applyFill="1" applyBorder="1" applyAlignment="1">
      <alignment vertical="center"/>
    </xf>
    <xf numFmtId="0" fontId="16" fillId="2" borderId="9" xfId="2" applyFont="1" applyFill="1" applyBorder="1" applyAlignment="1">
      <alignment horizontal="right" vertical="center" wrapText="1"/>
    </xf>
    <xf numFmtId="44" fontId="11" fillId="2" borderId="9" xfId="8" applyFont="1" applyFill="1" applyBorder="1" applyAlignment="1">
      <alignment horizontal="right" vertical="center" wrapText="1"/>
    </xf>
    <xf numFmtId="44" fontId="16" fillId="2" borderId="9" xfId="8" applyFont="1" applyFill="1" applyBorder="1" applyAlignment="1">
      <alignment horizontal="right" vertical="center" wrapText="1"/>
    </xf>
    <xf numFmtId="44" fontId="10" fillId="5" borderId="9" xfId="8" applyFont="1" applyFill="1" applyBorder="1" applyAlignment="1">
      <alignment horizontal="right" vertical="center"/>
    </xf>
    <xf numFmtId="9" fontId="10" fillId="5" borderId="9" xfId="0" applyNumberFormat="1" applyFont="1" applyFill="1" applyBorder="1" applyAlignment="1">
      <alignment horizontal="right" vertical="center"/>
    </xf>
    <xf numFmtId="44" fontId="10" fillId="4" borderId="9" xfId="8" applyFont="1" applyFill="1" applyBorder="1" applyAlignment="1">
      <alignment horizontal="right" vertical="center"/>
    </xf>
    <xf numFmtId="9" fontId="10" fillId="4" borderId="9" xfId="0" applyNumberFormat="1" applyFont="1" applyFill="1" applyBorder="1" applyAlignment="1">
      <alignment horizontal="right" vertical="center"/>
    </xf>
    <xf numFmtId="9" fontId="10" fillId="5" borderId="9" xfId="1" applyFont="1" applyFill="1" applyBorder="1" applyAlignment="1">
      <alignment horizontal="right" vertical="center"/>
    </xf>
    <xf numFmtId="44" fontId="1" fillId="2" borderId="9" xfId="8" applyFont="1" applyFill="1" applyBorder="1" applyAlignment="1">
      <alignment horizontal="right" vertical="center"/>
    </xf>
    <xf numFmtId="44" fontId="10" fillId="2" borderId="9" xfId="8" applyFont="1" applyFill="1" applyBorder="1" applyAlignment="1">
      <alignment horizontal="right" vertical="center"/>
    </xf>
    <xf numFmtId="164" fontId="0" fillId="4" borderId="0" xfId="5" applyNumberFormat="1" applyFont="1" applyFill="1" applyBorder="1"/>
    <xf numFmtId="0" fontId="23" fillId="9" borderId="24" xfId="0" applyFont="1" applyFill="1" applyBorder="1" applyAlignment="1">
      <alignment horizontal="left" vertical="center"/>
    </xf>
    <xf numFmtId="0" fontId="22" fillId="9" borderId="24" xfId="0" applyFont="1" applyFill="1" applyBorder="1" applyAlignment="1">
      <alignment horizontal="left" vertical="center" wrapText="1"/>
    </xf>
    <xf numFmtId="0" fontId="22" fillId="9" borderId="24" xfId="0" applyFont="1" applyFill="1" applyBorder="1" applyAlignment="1">
      <alignment horizontal="left" vertical="center"/>
    </xf>
    <xf numFmtId="0" fontId="22" fillId="8" borderId="24" xfId="0" applyFont="1" applyFill="1" applyBorder="1" applyAlignment="1">
      <alignment horizontal="left" vertical="center" wrapText="1"/>
    </xf>
    <xf numFmtId="0" fontId="22" fillId="7" borderId="1" xfId="0" applyFont="1" applyFill="1" applyBorder="1" applyAlignment="1">
      <alignment horizontal="left" vertical="top" wrapText="1"/>
    </xf>
    <xf numFmtId="0" fontId="23" fillId="9" borderId="24" xfId="0" applyFont="1" applyFill="1" applyBorder="1" applyAlignment="1">
      <alignment vertical="center"/>
    </xf>
    <xf numFmtId="0" fontId="22" fillId="9" borderId="24" xfId="0" applyFont="1" applyFill="1" applyBorder="1" applyAlignment="1">
      <alignment horizontal="center" vertical="center" wrapText="1"/>
    </xf>
    <xf numFmtId="164" fontId="22" fillId="7" borderId="1" xfId="5" applyNumberFormat="1" applyFont="1" applyFill="1" applyBorder="1" applyAlignment="1">
      <alignment horizontal="right" vertical="top" wrapText="1"/>
    </xf>
    <xf numFmtId="164" fontId="22" fillId="12" borderId="1" xfId="5" applyNumberFormat="1" applyFont="1" applyFill="1" applyBorder="1" applyAlignment="1">
      <alignment horizontal="right" vertical="top" wrapText="1"/>
    </xf>
    <xf numFmtId="164" fontId="26" fillId="7" borderId="1" xfId="5" applyNumberFormat="1" applyFont="1" applyFill="1" applyBorder="1" applyAlignment="1">
      <alignment horizontal="right" vertical="top" wrapText="1"/>
    </xf>
    <xf numFmtId="164" fontId="26" fillId="12" borderId="1" xfId="5" applyNumberFormat="1" applyFont="1" applyFill="1" applyBorder="1" applyAlignment="1">
      <alignment horizontal="right" vertical="top" wrapText="1"/>
    </xf>
    <xf numFmtId="164" fontId="26" fillId="7" borderId="27" xfId="5" applyNumberFormat="1" applyFont="1" applyFill="1" applyBorder="1" applyAlignment="1">
      <alignment horizontal="right" vertical="top" wrapText="1"/>
    </xf>
    <xf numFmtId="164" fontId="26" fillId="12" borderId="27" xfId="5" applyNumberFormat="1" applyFont="1" applyFill="1" applyBorder="1" applyAlignment="1">
      <alignment horizontal="right" vertical="top" wrapText="1"/>
    </xf>
    <xf numFmtId="9" fontId="22" fillId="11" borderId="25" xfId="1" applyFont="1" applyFill="1" applyBorder="1" applyAlignment="1">
      <alignment horizontal="right" vertical="top" wrapText="1"/>
    </xf>
    <xf numFmtId="9" fontId="26" fillId="11" borderId="1" xfId="1" applyFont="1" applyFill="1" applyBorder="1" applyAlignment="1">
      <alignment horizontal="right" vertical="top" wrapText="1"/>
    </xf>
    <xf numFmtId="0" fontId="22" fillId="9" borderId="17" xfId="0" applyFont="1" applyFill="1" applyBorder="1" applyAlignment="1">
      <alignment horizontal="left" vertical="center"/>
    </xf>
    <xf numFmtId="0" fontId="22" fillId="9" borderId="18" xfId="0" applyFont="1" applyFill="1" applyBorder="1" applyAlignment="1">
      <alignment horizontal="left" vertical="center" wrapText="1"/>
    </xf>
    <xf numFmtId="0" fontId="22" fillId="8" borderId="17" xfId="0" applyFont="1" applyFill="1" applyBorder="1" applyAlignment="1">
      <alignment horizontal="left" vertical="center" wrapText="1"/>
    </xf>
    <xf numFmtId="0" fontId="26" fillId="7" borderId="28" xfId="0" applyFont="1" applyFill="1" applyBorder="1" applyAlignment="1">
      <alignment vertical="top" wrapText="1"/>
    </xf>
    <xf numFmtId="0" fontId="22" fillId="7" borderId="28" xfId="0" applyFont="1" applyFill="1" applyBorder="1" applyAlignment="1">
      <alignment horizontal="left" vertical="top" wrapText="1"/>
    </xf>
    <xf numFmtId="164" fontId="22" fillId="7" borderId="28" xfId="5" applyNumberFormat="1" applyFont="1" applyFill="1" applyBorder="1" applyAlignment="1">
      <alignment horizontal="right" vertical="top" wrapText="1"/>
    </xf>
    <xf numFmtId="164" fontId="22" fillId="12" borderId="28" xfId="5" applyNumberFormat="1" applyFont="1" applyFill="1" applyBorder="1" applyAlignment="1">
      <alignment horizontal="right" vertical="top" wrapText="1"/>
    </xf>
    <xf numFmtId="0" fontId="26" fillId="7" borderId="3" xfId="0" applyFont="1" applyFill="1" applyBorder="1" applyAlignment="1">
      <alignment horizontal="left" vertical="top" wrapText="1"/>
    </xf>
    <xf numFmtId="9" fontId="26" fillId="11" borderId="17" xfId="1" applyFont="1" applyFill="1" applyBorder="1" applyAlignment="1">
      <alignment horizontal="right" vertical="top" wrapText="1"/>
    </xf>
    <xf numFmtId="164" fontId="22" fillId="11" borderId="28" xfId="5" applyNumberFormat="1" applyFont="1" applyFill="1" applyBorder="1" applyAlignment="1">
      <alignment horizontal="right" vertical="top" wrapText="1"/>
    </xf>
    <xf numFmtId="3" fontId="22" fillId="7" borderId="28" xfId="0" applyNumberFormat="1" applyFont="1" applyFill="1" applyBorder="1" applyAlignment="1">
      <alignment horizontal="right" vertical="top" wrapText="1"/>
    </xf>
    <xf numFmtId="164" fontId="22" fillId="7" borderId="28" xfId="5" applyNumberFormat="1" applyFont="1" applyFill="1" applyBorder="1" applyAlignment="1">
      <alignment horizontal="left" vertical="top" wrapText="1"/>
    </xf>
    <xf numFmtId="3" fontId="26" fillId="7" borderId="1" xfId="0" applyNumberFormat="1" applyFont="1" applyFill="1" applyBorder="1" applyAlignment="1">
      <alignment horizontal="left" vertical="top"/>
    </xf>
    <xf numFmtId="3" fontId="26" fillId="7" borderId="17" xfId="0" applyNumberFormat="1" applyFont="1" applyFill="1" applyBorder="1" applyAlignment="1">
      <alignment horizontal="left" vertical="top"/>
    </xf>
    <xf numFmtId="3" fontId="22" fillId="7" borderId="28" xfId="0" applyNumberFormat="1" applyFont="1" applyFill="1" applyBorder="1" applyAlignment="1">
      <alignment horizontal="left" vertical="top"/>
    </xf>
    <xf numFmtId="0" fontId="22" fillId="9" borderId="26" xfId="0" applyFont="1" applyFill="1" applyBorder="1" applyAlignment="1">
      <alignment horizontal="left" vertical="center" wrapText="1"/>
    </xf>
    <xf numFmtId="164" fontId="26" fillId="12" borderId="28" xfId="5" applyNumberFormat="1" applyFont="1" applyFill="1" applyBorder="1" applyAlignment="1">
      <alignment horizontal="left" vertical="top" wrapText="1"/>
    </xf>
    <xf numFmtId="9" fontId="26" fillId="11" borderId="28" xfId="1" applyFont="1" applyFill="1" applyBorder="1" applyAlignment="1">
      <alignment horizontal="right" vertical="top" wrapText="1"/>
    </xf>
    <xf numFmtId="9" fontId="22" fillId="11" borderId="28" xfId="1" applyFont="1" applyFill="1" applyBorder="1" applyAlignment="1">
      <alignment horizontal="right" vertical="top" wrapText="1"/>
    </xf>
    <xf numFmtId="9" fontId="22" fillId="11" borderId="28" xfId="1" applyFont="1" applyFill="1" applyBorder="1" applyAlignment="1">
      <alignment horizontal="left" vertical="top" wrapText="1"/>
    </xf>
    <xf numFmtId="9" fontId="26" fillId="11" borderId="28" xfId="1" applyFont="1" applyFill="1" applyBorder="1" applyAlignment="1">
      <alignment horizontal="left" vertical="top" wrapText="1"/>
    </xf>
    <xf numFmtId="164" fontId="22" fillId="12" borderId="28" xfId="5" applyNumberFormat="1" applyFont="1" applyFill="1" applyBorder="1" applyAlignment="1">
      <alignment horizontal="left" vertical="top" wrapText="1"/>
    </xf>
    <xf numFmtId="164" fontId="22" fillId="12" borderId="1" xfId="5" applyNumberFormat="1" applyFont="1" applyFill="1" applyBorder="1" applyAlignment="1">
      <alignment horizontal="left" vertical="top" wrapText="1"/>
    </xf>
    <xf numFmtId="164" fontId="26" fillId="11" borderId="1" xfId="5" applyNumberFormat="1" applyFont="1" applyFill="1" applyBorder="1" applyAlignment="1">
      <alignment horizontal="left" vertical="top" wrapText="1"/>
    </xf>
    <xf numFmtId="164" fontId="26" fillId="11" borderId="27" xfId="5" applyNumberFormat="1" applyFont="1" applyFill="1" applyBorder="1" applyAlignment="1">
      <alignment horizontal="left" vertical="top" wrapText="1"/>
    </xf>
    <xf numFmtId="9" fontId="22" fillId="7" borderId="28" xfId="1" applyFont="1" applyFill="1" applyBorder="1" applyAlignment="1">
      <alignment horizontal="left" vertical="top"/>
    </xf>
    <xf numFmtId="9" fontId="22" fillId="7" borderId="28" xfId="1" applyFont="1" applyFill="1" applyBorder="1" applyAlignment="1">
      <alignment horizontal="right" vertical="top" wrapText="1"/>
    </xf>
    <xf numFmtId="0" fontId="9" fillId="3" borderId="9" xfId="2" applyFont="1" applyFill="1" applyBorder="1" applyAlignment="1">
      <alignment horizontal="left" vertical="center" wrapText="1"/>
    </xf>
    <xf numFmtId="9" fontId="26" fillId="11" borderId="32" xfId="1" applyFont="1" applyFill="1" applyBorder="1" applyAlignment="1">
      <alignment horizontal="left" vertical="top" wrapText="1"/>
    </xf>
    <xf numFmtId="9" fontId="26" fillId="11" borderId="33" xfId="1" applyFont="1" applyFill="1" applyBorder="1" applyAlignment="1">
      <alignment horizontal="left" vertical="top" wrapText="1"/>
    </xf>
    <xf numFmtId="9" fontId="22" fillId="11" borderId="30" xfId="1" applyFont="1" applyFill="1" applyBorder="1" applyAlignment="1">
      <alignment horizontal="left" vertical="top" wrapText="1"/>
    </xf>
    <xf numFmtId="9" fontId="26" fillId="11" borderId="31" xfId="1" applyFont="1" applyFill="1" applyBorder="1" applyAlignment="1">
      <alignment horizontal="left" vertical="top" wrapText="1"/>
    </xf>
    <xf numFmtId="0" fontId="29" fillId="0" borderId="0" xfId="0" applyFont="1"/>
    <xf numFmtId="0" fontId="30" fillId="0" borderId="0" xfId="0" applyFont="1" applyAlignment="1">
      <alignment horizontal="left"/>
    </xf>
    <xf numFmtId="0" fontId="30" fillId="0" borderId="28" xfId="0" applyFont="1" applyBorder="1" applyAlignment="1">
      <alignment horizontal="left" wrapText="1"/>
    </xf>
    <xf numFmtId="0" fontId="22" fillId="9" borderId="34" xfId="0" applyFont="1" applyFill="1" applyBorder="1" applyAlignment="1">
      <alignment horizontal="left" vertical="center" wrapText="1"/>
    </xf>
    <xf numFmtId="0" fontId="0" fillId="6" borderId="0" xfId="0" applyFill="1"/>
    <xf numFmtId="0" fontId="0" fillId="6" borderId="0" xfId="0" applyFill="1" applyAlignment="1">
      <alignment wrapText="1"/>
    </xf>
    <xf numFmtId="0" fontId="29" fillId="6" borderId="0" xfId="0" applyFont="1" applyFill="1"/>
    <xf numFmtId="0" fontId="20" fillId="13" borderId="28" xfId="0" applyFont="1" applyFill="1" applyBorder="1" applyAlignment="1">
      <alignment vertical="top" wrapText="1"/>
    </xf>
    <xf numFmtId="0" fontId="26" fillId="7" borderId="33" xfId="0" applyFont="1" applyFill="1" applyBorder="1" applyAlignment="1">
      <alignment vertical="top" wrapText="1"/>
    </xf>
    <xf numFmtId="0" fontId="6" fillId="2" borderId="9" xfId="2" applyFont="1" applyFill="1" applyBorder="1" applyAlignment="1">
      <alignment vertical="center" wrapText="1"/>
    </xf>
    <xf numFmtId="0" fontId="6" fillId="6" borderId="5" xfId="2" applyFont="1" applyFill="1" applyBorder="1" applyAlignment="1">
      <alignment vertical="center" wrapText="1"/>
    </xf>
    <xf numFmtId="0" fontId="9" fillId="6" borderId="0" xfId="2" applyFont="1" applyFill="1" applyBorder="1" applyAlignment="1">
      <alignment horizontal="left" vertical="center"/>
    </xf>
    <xf numFmtId="0" fontId="10" fillId="6" borderId="0" xfId="0" applyFont="1" applyFill="1"/>
    <xf numFmtId="0" fontId="19" fillId="7" borderId="0" xfId="0" applyFont="1" applyFill="1"/>
    <xf numFmtId="0" fontId="21" fillId="7" borderId="0" xfId="0" applyFont="1" applyFill="1" applyAlignment="1">
      <alignment horizontal="left" vertical="center" wrapText="1"/>
    </xf>
    <xf numFmtId="0" fontId="20" fillId="7" borderId="0" xfId="0" applyFont="1" applyFill="1"/>
    <xf numFmtId="0" fontId="22" fillId="6" borderId="0" xfId="0" applyFont="1" applyFill="1" applyAlignment="1">
      <alignment horizontal="left"/>
    </xf>
    <xf numFmtId="0" fontId="26" fillId="7" borderId="0" xfId="0" applyFont="1" applyFill="1" applyAlignment="1">
      <alignment horizontal="right" vertical="top" wrapText="1"/>
    </xf>
    <xf numFmtId="9" fontId="26" fillId="7" borderId="0" xfId="0" applyNumberFormat="1" applyFont="1" applyFill="1" applyAlignment="1">
      <alignment horizontal="right" vertical="top" wrapText="1"/>
    </xf>
    <xf numFmtId="0" fontId="5" fillId="0" borderId="6" xfId="0" applyFont="1" applyBorder="1" applyAlignment="1">
      <alignment vertical="top" wrapText="1"/>
    </xf>
    <xf numFmtId="44" fontId="10" fillId="0" borderId="0" xfId="0" applyNumberFormat="1" applyFont="1"/>
    <xf numFmtId="165" fontId="10" fillId="0" borderId="0" xfId="0" applyNumberFormat="1" applyFont="1"/>
    <xf numFmtId="44" fontId="10" fillId="14" borderId="9" xfId="8" applyFont="1" applyFill="1" applyBorder="1" applyAlignment="1">
      <alignment horizontal="right" vertical="center"/>
    </xf>
    <xf numFmtId="9" fontId="10" fillId="14" borderId="9" xfId="0" applyNumberFormat="1" applyFont="1" applyFill="1" applyBorder="1" applyAlignment="1">
      <alignment horizontal="right" vertical="center"/>
    </xf>
    <xf numFmtId="0" fontId="12" fillId="14" borderId="5" xfId="2" applyFont="1" applyFill="1" applyBorder="1" applyAlignment="1">
      <alignment horizontal="right" vertical="center"/>
    </xf>
    <xf numFmtId="44" fontId="2" fillId="14" borderId="0" xfId="8" applyFont="1" applyFill="1" applyAlignment="1">
      <alignment horizontal="right"/>
    </xf>
    <xf numFmtId="9" fontId="2" fillId="14" borderId="0" xfId="1" applyFont="1" applyFill="1" applyAlignment="1">
      <alignment horizontal="right"/>
    </xf>
    <xf numFmtId="164" fontId="12" fillId="14" borderId="5" xfId="3" applyNumberFormat="1" applyFont="1" applyFill="1" applyBorder="1" applyAlignment="1">
      <alignment horizontal="right" vertical="center"/>
    </xf>
    <xf numFmtId="164" fontId="16" fillId="14" borderId="16" xfId="3" applyNumberFormat="1" applyFont="1" applyFill="1" applyBorder="1" applyAlignment="1">
      <alignment vertical="center"/>
    </xf>
    <xf numFmtId="164" fontId="10" fillId="14" borderId="13" xfId="5" applyNumberFormat="1" applyFont="1" applyFill="1" applyBorder="1"/>
    <xf numFmtId="164" fontId="10" fillId="14" borderId="13" xfId="5" applyNumberFormat="1" applyFont="1" applyFill="1" applyBorder="1" applyAlignment="1">
      <alignment wrapText="1"/>
    </xf>
    <xf numFmtId="164" fontId="0" fillId="14" borderId="0" xfId="5" applyNumberFormat="1" applyFont="1" applyFill="1" applyBorder="1"/>
    <xf numFmtId="164" fontId="10" fillId="14" borderId="0" xfId="5" applyNumberFormat="1" applyFont="1" applyFill="1" applyBorder="1"/>
    <xf numFmtId="0" fontId="12" fillId="15" borderId="5" xfId="2" applyFont="1" applyFill="1" applyBorder="1" applyAlignment="1">
      <alignment horizontal="right" vertical="center"/>
    </xf>
    <xf numFmtId="44" fontId="2" fillId="15" borderId="0" xfId="8" applyFont="1" applyFill="1" applyAlignment="1">
      <alignment horizontal="right"/>
    </xf>
    <xf numFmtId="9" fontId="2" fillId="15" borderId="0" xfId="1" applyFont="1" applyFill="1" applyAlignment="1">
      <alignment horizontal="right"/>
    </xf>
    <xf numFmtId="164" fontId="16" fillId="15" borderId="16" xfId="3" applyNumberFormat="1" applyFont="1" applyFill="1" applyBorder="1" applyAlignment="1">
      <alignment vertical="center"/>
    </xf>
    <xf numFmtId="164" fontId="10" fillId="15" borderId="13" xfId="5" applyNumberFormat="1" applyFont="1" applyFill="1" applyBorder="1"/>
    <xf numFmtId="164" fontId="10" fillId="15" borderId="13" xfId="5" applyNumberFormat="1" applyFont="1" applyFill="1" applyBorder="1" applyAlignment="1">
      <alignment wrapText="1"/>
    </xf>
    <xf numFmtId="164" fontId="0" fillId="15" borderId="0" xfId="5" applyNumberFormat="1" applyFont="1" applyFill="1" applyBorder="1"/>
    <xf numFmtId="164" fontId="10" fillId="15" borderId="0" xfId="5" applyNumberFormat="1" applyFont="1" applyFill="1" applyBorder="1"/>
    <xf numFmtId="0" fontId="16" fillId="3" borderId="0" xfId="2" applyFont="1" applyFill="1" applyBorder="1" applyAlignment="1">
      <alignment horizontal="left" vertical="center"/>
    </xf>
    <xf numFmtId="44" fontId="10" fillId="15" borderId="9" xfId="8" applyFont="1" applyFill="1" applyBorder="1" applyAlignment="1">
      <alignment horizontal="right" vertical="center"/>
    </xf>
    <xf numFmtId="9" fontId="10" fillId="15" borderId="9" xfId="0" applyNumberFormat="1" applyFont="1" applyFill="1" applyBorder="1" applyAlignment="1">
      <alignment horizontal="right" vertical="center"/>
    </xf>
    <xf numFmtId="0" fontId="0" fillId="16" borderId="0" xfId="0" applyFont="1" applyFill="1" applyAlignment="1">
      <alignment horizontal="center"/>
    </xf>
    <xf numFmtId="0" fontId="0" fillId="16" borderId="0" xfId="0" applyFont="1" applyFill="1" applyBorder="1" applyAlignment="1">
      <alignment horizontal="center"/>
    </xf>
    <xf numFmtId="164" fontId="10" fillId="16" borderId="0" xfId="0" applyNumberFormat="1" applyFont="1" applyFill="1" applyAlignment="1">
      <alignment horizontal="center" vertical="center"/>
    </xf>
    <xf numFmtId="0" fontId="1" fillId="16" borderId="0" xfId="0" applyFont="1" applyFill="1"/>
    <xf numFmtId="164" fontId="10" fillId="0" borderId="0" xfId="0" applyNumberFormat="1" applyFont="1"/>
    <xf numFmtId="9" fontId="26" fillId="7" borderId="1" xfId="1" applyFont="1" applyFill="1" applyBorder="1" applyAlignment="1">
      <alignment horizontal="left" vertical="top"/>
    </xf>
    <xf numFmtId="9" fontId="0" fillId="0" borderId="1" xfId="1" applyFont="1" applyBorder="1"/>
    <xf numFmtId="164" fontId="0" fillId="0" borderId="0" xfId="0" applyNumberFormat="1"/>
    <xf numFmtId="0" fontId="26" fillId="7" borderId="17" xfId="0" applyFont="1" applyFill="1" applyBorder="1" applyAlignment="1">
      <alignment horizontal="left" vertical="top" wrapText="1"/>
    </xf>
    <xf numFmtId="0" fontId="26" fillId="6" borderId="0" xfId="0" applyFont="1" applyFill="1" applyAlignment="1">
      <alignment horizontal="left"/>
    </xf>
    <xf numFmtId="0" fontId="26" fillId="7" borderId="1" xfId="0" applyFont="1" applyFill="1" applyBorder="1" applyAlignment="1">
      <alignment horizontal="left" vertical="top" wrapText="1"/>
    </xf>
    <xf numFmtId="0" fontId="26" fillId="7" borderId="28" xfId="0" applyFont="1" applyFill="1" applyBorder="1" applyAlignment="1">
      <alignment horizontal="left" vertical="top" wrapText="1"/>
    </xf>
    <xf numFmtId="0" fontId="28" fillId="7" borderId="28" xfId="0" applyFont="1" applyFill="1" applyBorder="1" applyAlignment="1">
      <alignment horizontal="left" vertical="top" wrapText="1"/>
    </xf>
    <xf numFmtId="0" fontId="26" fillId="7" borderId="4" xfId="0" applyFont="1" applyFill="1" applyBorder="1" applyAlignment="1">
      <alignment horizontal="left" vertical="top" wrapText="1"/>
    </xf>
    <xf numFmtId="0" fontId="8" fillId="2" borderId="8" xfId="2" applyFont="1" applyFill="1" applyBorder="1" applyAlignment="1">
      <alignment vertical="center"/>
    </xf>
    <xf numFmtId="0" fontId="8" fillId="2" borderId="5" xfId="2" applyFont="1" applyFill="1" applyBorder="1" applyAlignment="1">
      <alignment vertical="center"/>
    </xf>
    <xf numFmtId="164" fontId="8" fillId="2" borderId="8" xfId="3" applyNumberFormat="1" applyFont="1" applyFill="1" applyBorder="1" applyAlignment="1">
      <alignment vertical="center"/>
    </xf>
    <xf numFmtId="164" fontId="8" fillId="2" borderId="5" xfId="3" applyNumberFormat="1" applyFont="1" applyFill="1" applyBorder="1" applyAlignment="1">
      <alignment vertical="center"/>
    </xf>
    <xf numFmtId="0" fontId="17" fillId="2" borderId="0" xfId="0" applyFont="1" applyFill="1" applyBorder="1" applyAlignment="1">
      <alignment horizontal="left" vertical="center"/>
    </xf>
    <xf numFmtId="0" fontId="17" fillId="2" borderId="5" xfId="0" applyFont="1" applyFill="1" applyBorder="1" applyAlignment="1">
      <alignment horizontal="left" vertical="center"/>
    </xf>
    <xf numFmtId="0" fontId="1" fillId="3" borderId="9" xfId="0" applyFont="1" applyFill="1" applyBorder="1" applyAlignment="1">
      <alignment horizontal="left" wrapText="1"/>
    </xf>
    <xf numFmtId="0" fontId="17" fillId="3" borderId="9" xfId="0" applyFont="1" applyFill="1" applyBorder="1" applyAlignment="1">
      <alignment horizontal="left" wrapText="1"/>
    </xf>
    <xf numFmtId="0" fontId="1" fillId="3" borderId="9" xfId="0" applyFont="1" applyFill="1" applyBorder="1" applyAlignment="1">
      <alignment horizontal="left" vertical="center" wrapText="1"/>
    </xf>
    <xf numFmtId="0" fontId="18" fillId="4" borderId="0" xfId="0" applyFont="1" applyFill="1" applyAlignment="1">
      <alignment horizontal="center"/>
    </xf>
    <xf numFmtId="0" fontId="6" fillId="2" borderId="9" xfId="2" applyFont="1" applyFill="1" applyBorder="1" applyAlignment="1">
      <alignment horizontal="left" vertical="center" wrapText="1"/>
    </xf>
    <xf numFmtId="0" fontId="11" fillId="2" borderId="9" xfId="2" applyFont="1" applyFill="1" applyBorder="1" applyAlignment="1">
      <alignment horizontal="left" vertical="center" wrapText="1"/>
    </xf>
    <xf numFmtId="0" fontId="16" fillId="2" borderId="9" xfId="2" applyFont="1" applyFill="1" applyBorder="1" applyAlignment="1">
      <alignment horizontal="left" vertical="center" wrapText="1"/>
    </xf>
    <xf numFmtId="0" fontId="18" fillId="15" borderId="0" xfId="0" applyFont="1" applyFill="1" applyAlignment="1">
      <alignment horizontal="center"/>
    </xf>
    <xf numFmtId="0" fontId="18" fillId="14" borderId="0" xfId="0" applyFont="1" applyFill="1" applyAlignment="1">
      <alignment horizontal="center"/>
    </xf>
    <xf numFmtId="0" fontId="18" fillId="5" borderId="0" xfId="0" applyFont="1" applyFill="1" applyBorder="1" applyAlignment="1">
      <alignment horizontal="center"/>
    </xf>
    <xf numFmtId="0" fontId="22" fillId="8" borderId="22" xfId="0" applyFont="1" applyFill="1" applyBorder="1" applyAlignment="1">
      <alignment horizontal="center" vertical="center" wrapText="1"/>
    </xf>
    <xf numFmtId="0" fontId="22" fillId="8" borderId="23" xfId="0" applyFont="1" applyFill="1" applyBorder="1" applyAlignment="1">
      <alignment horizontal="center" vertical="center" wrapText="1"/>
    </xf>
    <xf numFmtId="0" fontId="22" fillId="8" borderId="3" xfId="0" applyFont="1" applyFill="1" applyBorder="1" applyAlignment="1">
      <alignment horizontal="center" vertical="center" wrapText="1"/>
    </xf>
    <xf numFmtId="0" fontId="22" fillId="8" borderId="4" xfId="0" applyFont="1" applyFill="1" applyBorder="1" applyAlignment="1">
      <alignment horizontal="center" vertical="center" wrapText="1"/>
    </xf>
    <xf numFmtId="0" fontId="22" fillId="8" borderId="29" xfId="0" applyFont="1" applyFill="1" applyBorder="1" applyAlignment="1">
      <alignment horizontal="center" vertical="center" wrapText="1"/>
    </xf>
    <xf numFmtId="0" fontId="26" fillId="7" borderId="28" xfId="0" applyFont="1" applyFill="1" applyBorder="1" applyAlignment="1">
      <alignment horizontal="left" vertical="top" wrapText="1"/>
    </xf>
    <xf numFmtId="0" fontId="26" fillId="6" borderId="0" xfId="0" applyFont="1" applyFill="1" applyAlignment="1">
      <alignment horizontal="left"/>
    </xf>
    <xf numFmtId="0" fontId="20" fillId="7" borderId="0" xfId="0" applyFont="1" applyFill="1" applyAlignment="1">
      <alignment horizontal="left"/>
    </xf>
    <xf numFmtId="0" fontId="20" fillId="13" borderId="17" xfId="0" applyFont="1" applyFill="1" applyBorder="1" applyAlignment="1">
      <alignment horizontal="left" vertical="top" wrapText="1"/>
    </xf>
    <xf numFmtId="0" fontId="20" fillId="13" borderId="6" xfId="0" applyFont="1" applyFill="1" applyBorder="1" applyAlignment="1">
      <alignment horizontal="left" vertical="top" wrapText="1"/>
    </xf>
    <xf numFmtId="0" fontId="25" fillId="10" borderId="28" xfId="0" applyFont="1" applyFill="1" applyBorder="1" applyAlignment="1">
      <alignment horizontal="left" vertical="top" wrapText="1"/>
    </xf>
    <xf numFmtId="0" fontId="20" fillId="13" borderId="30" xfId="0" applyFont="1" applyFill="1" applyBorder="1" applyAlignment="1">
      <alignment horizontal="left" vertical="top" wrapText="1"/>
    </xf>
    <xf numFmtId="0" fontId="20" fillId="13" borderId="31" xfId="0" applyFont="1" applyFill="1" applyBorder="1" applyAlignment="1">
      <alignment horizontal="left" vertical="top" wrapText="1"/>
    </xf>
    <xf numFmtId="0" fontId="20" fillId="13" borderId="19" xfId="0" applyFont="1" applyFill="1" applyBorder="1" applyAlignment="1">
      <alignment horizontal="left" vertical="top" wrapText="1"/>
    </xf>
    <xf numFmtId="0" fontId="26" fillId="7" borderId="4" xfId="0" applyFont="1" applyFill="1" applyBorder="1" applyAlignment="1">
      <alignment horizontal="left" vertical="top" wrapText="1"/>
    </xf>
    <xf numFmtId="0" fontId="26" fillId="7" borderId="1" xfId="0" applyFont="1" applyFill="1" applyBorder="1" applyAlignment="1">
      <alignment horizontal="left" vertical="top" wrapText="1"/>
    </xf>
    <xf numFmtId="0" fontId="28" fillId="7" borderId="28" xfId="0" applyFont="1" applyFill="1" applyBorder="1" applyAlignment="1">
      <alignment horizontal="left" vertical="top" wrapText="1"/>
    </xf>
    <xf numFmtId="0" fontId="27" fillId="7" borderId="28" xfId="0" applyFont="1" applyFill="1" applyBorder="1" applyAlignment="1">
      <alignment horizontal="left" vertical="top" wrapText="1"/>
    </xf>
    <xf numFmtId="0" fontId="26" fillId="7" borderId="17" xfId="0" applyFont="1" applyFill="1" applyBorder="1" applyAlignment="1">
      <alignment horizontal="left" vertical="top" wrapText="1"/>
    </xf>
    <xf numFmtId="0" fontId="26" fillId="7" borderId="19" xfId="0" applyFont="1" applyFill="1" applyBorder="1" applyAlignment="1">
      <alignment horizontal="left" vertical="top" wrapText="1"/>
    </xf>
    <xf numFmtId="0" fontId="26" fillId="7" borderId="6" xfId="0" applyFont="1" applyFill="1" applyBorder="1" applyAlignment="1">
      <alignment horizontal="left" vertical="top" wrapText="1"/>
    </xf>
    <xf numFmtId="0" fontId="25" fillId="10" borderId="20" xfId="0" applyFont="1" applyFill="1" applyBorder="1" applyAlignment="1">
      <alignment horizontal="left" vertical="top" wrapText="1"/>
    </xf>
    <xf numFmtId="0" fontId="24" fillId="10" borderId="21" xfId="0" applyFont="1" applyFill="1" applyBorder="1" applyAlignment="1">
      <alignment horizontal="left" vertical="top" wrapText="1"/>
    </xf>
    <xf numFmtId="0" fontId="24" fillId="10" borderId="7" xfId="0" applyFont="1" applyFill="1" applyBorder="1" applyAlignment="1">
      <alignment horizontal="left" vertical="top" wrapText="1"/>
    </xf>
    <xf numFmtId="0" fontId="28" fillId="7" borderId="1" xfId="0" applyFont="1" applyFill="1" applyBorder="1" applyAlignment="1">
      <alignment horizontal="left" vertical="top" wrapText="1"/>
    </xf>
    <xf numFmtId="0" fontId="27" fillId="7" borderId="1" xfId="0" applyFont="1" applyFill="1" applyBorder="1" applyAlignment="1">
      <alignment horizontal="left" vertical="top" wrapText="1"/>
    </xf>
    <xf numFmtId="0" fontId="27" fillId="7" borderId="17" xfId="0" applyFont="1" applyFill="1" applyBorder="1" applyAlignment="1">
      <alignment horizontal="left" vertical="top" wrapText="1"/>
    </xf>
    <xf numFmtId="9" fontId="22" fillId="0" borderId="25" xfId="1" applyFont="1" applyFill="1" applyBorder="1" applyAlignment="1">
      <alignment horizontal="right" vertical="top" wrapText="1"/>
    </xf>
    <xf numFmtId="0" fontId="20" fillId="13" borderId="35" xfId="0" applyFont="1" applyFill="1" applyBorder="1" applyAlignment="1">
      <alignment horizontal="left" vertical="top" wrapText="1"/>
    </xf>
    <xf numFmtId="0" fontId="26" fillId="0" borderId="28" xfId="0" applyFont="1" applyBorder="1" applyAlignment="1">
      <alignment vertical="top" wrapText="1"/>
    </xf>
    <xf numFmtId="164" fontId="21" fillId="7" borderId="0" xfId="0" applyNumberFormat="1" applyFont="1" applyFill="1" applyAlignment="1">
      <alignment horizontal="right" vertical="center" wrapText="1"/>
    </xf>
    <xf numFmtId="164" fontId="21" fillId="7" borderId="0" xfId="0" applyNumberFormat="1" applyFont="1" applyFill="1" applyAlignment="1">
      <alignment horizontal="left" vertical="center" wrapText="1"/>
    </xf>
    <xf numFmtId="0" fontId="21" fillId="7" borderId="0" xfId="0" applyFont="1" applyFill="1" applyAlignment="1">
      <alignment vertical="center" wrapText="1"/>
    </xf>
  </cellXfs>
  <cellStyles count="9">
    <cellStyle name="Comma" xfId="5" builtinId="3"/>
    <cellStyle name="Comma 2" xfId="3" xr:uid="{00000000-0005-0000-0000-000001000000}"/>
    <cellStyle name="Currency" xfId="8" builtinId="4"/>
    <cellStyle name="Currency 2" xfId="7" xr:uid="{00000000-0005-0000-0000-000003000000}"/>
    <cellStyle name="Normal" xfId="0" builtinId="0"/>
    <cellStyle name="Normal 2" xfId="2" xr:uid="{00000000-0005-0000-0000-000005000000}"/>
    <cellStyle name="Normal 3" xfId="6" xr:uid="{00000000-0005-0000-0000-000006000000}"/>
    <cellStyle name="Percent" xfId="1" builtinId="5"/>
    <cellStyle name="Percent 2" xfId="4" xr:uid="{00000000-0005-0000-0000-000008000000}"/>
  </cellStyles>
  <dxfs count="0"/>
  <tableStyles count="0" defaultTableStyle="TableStyleMedium2" defaultPivotStyle="PivotStyleLight16"/>
  <colors>
    <mruColors>
      <color rgb="FFCEE1F2"/>
      <color rgb="FFF8CBBE"/>
      <color rgb="FFFCE4C2"/>
      <color rgb="FFFCE4EB"/>
      <color rgb="FFFFFFDC"/>
      <color rgb="FFFFFFEC"/>
      <color rgb="FFFFFFC8"/>
      <color rgb="FFFFFFD1"/>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272143</xdr:colOff>
      <xdr:row>0</xdr:row>
      <xdr:rowOff>190500</xdr:rowOff>
    </xdr:from>
    <xdr:to>
      <xdr:col>6</xdr:col>
      <xdr:colOff>1347108</xdr:colOff>
      <xdr:row>4</xdr:row>
      <xdr:rowOff>435428</xdr:rowOff>
    </xdr:to>
    <xdr:grpSp>
      <xdr:nvGrpSpPr>
        <xdr:cNvPr id="2" name="Group 1">
          <a:extLst>
            <a:ext uri="{FF2B5EF4-FFF2-40B4-BE49-F238E27FC236}">
              <a16:creationId xmlns:a16="http://schemas.microsoft.com/office/drawing/2014/main" id="{B36CF627-233C-4F6B-81B8-DB10B07D006F}"/>
            </a:ext>
          </a:extLst>
        </xdr:cNvPr>
        <xdr:cNvGrpSpPr/>
      </xdr:nvGrpSpPr>
      <xdr:grpSpPr>
        <a:xfrm>
          <a:off x="4995727" y="190500"/>
          <a:ext cx="6982370" cy="1146809"/>
          <a:chOff x="6253201" y="171316"/>
          <a:chExt cx="5495989" cy="1015476"/>
        </a:xfrm>
      </xdr:grpSpPr>
      <xdr:pic>
        <xdr:nvPicPr>
          <xdr:cNvPr id="3" name="Picture 2">
            <a:extLst>
              <a:ext uri="{FF2B5EF4-FFF2-40B4-BE49-F238E27FC236}">
                <a16:creationId xmlns:a16="http://schemas.microsoft.com/office/drawing/2014/main" id="{D8468F1D-31E5-41C1-B04B-6861B571F1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78263" y="171316"/>
            <a:ext cx="4370927" cy="1015476"/>
          </a:xfrm>
          <a:prstGeom prst="rect">
            <a:avLst/>
          </a:prstGeom>
        </xdr:spPr>
      </xdr:pic>
      <xdr:pic>
        <xdr:nvPicPr>
          <xdr:cNvPr id="4" name="Picture 3">
            <a:extLst>
              <a:ext uri="{FF2B5EF4-FFF2-40B4-BE49-F238E27FC236}">
                <a16:creationId xmlns:a16="http://schemas.microsoft.com/office/drawing/2014/main" id="{AC56CFF5-4640-4F59-B56D-D6ECE42B55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53201" y="171316"/>
            <a:ext cx="967582" cy="967582"/>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tom_lambert_undp_org/Documents/SSLH/LCRP/LCRP%202020/Logframe/Budget2020_So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ting SoSt"/>
    </sheetNames>
    <sheetDataSet>
      <sheetData sheetId="0">
        <row r="7">
          <cell r="N7">
            <v>900000</v>
          </cell>
        </row>
        <row r="8">
          <cell r="N8">
            <v>11000000</v>
          </cell>
        </row>
        <row r="9">
          <cell r="N9">
            <v>4000000</v>
          </cell>
        </row>
        <row r="10">
          <cell r="N10">
            <v>30000000</v>
          </cell>
        </row>
        <row r="11">
          <cell r="N11">
            <v>11250000</v>
          </cell>
        </row>
        <row r="12">
          <cell r="N12">
            <v>35000000</v>
          </cell>
        </row>
        <row r="13">
          <cell r="N13">
            <v>375000</v>
          </cell>
        </row>
        <row r="14">
          <cell r="N14">
            <v>500000</v>
          </cell>
        </row>
        <row r="15">
          <cell r="N15">
            <v>525000</v>
          </cell>
        </row>
        <row r="16">
          <cell r="N16">
            <v>1000000</v>
          </cell>
        </row>
        <row r="17">
          <cell r="N17">
            <v>1000000</v>
          </cell>
        </row>
        <row r="18">
          <cell r="N18">
            <v>500000</v>
          </cell>
        </row>
        <row r="19">
          <cell r="N19">
            <v>2250000</v>
          </cell>
        </row>
        <row r="20">
          <cell r="N20">
            <v>500000</v>
          </cell>
        </row>
        <row r="21">
          <cell r="N21">
            <v>900000</v>
          </cell>
        </row>
        <row r="22">
          <cell r="N22">
            <v>5250000</v>
          </cell>
        </row>
        <row r="23">
          <cell r="N23">
            <v>3500000</v>
          </cell>
        </row>
        <row r="24">
          <cell r="N24">
            <v>1500000</v>
          </cell>
        </row>
        <row r="25">
          <cell r="N25">
            <v>13500000</v>
          </cell>
        </row>
        <row r="26">
          <cell r="N26">
            <v>400000</v>
          </cell>
        </row>
        <row r="27">
          <cell r="N27">
            <v>1000000</v>
          </cell>
        </row>
        <row r="28">
          <cell r="N28">
            <v>500000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1"/>
  <sheetViews>
    <sheetView showGridLines="0" zoomScale="70" zoomScaleNormal="70" workbookViewId="0">
      <selection activeCell="J13" sqref="J13"/>
    </sheetView>
  </sheetViews>
  <sheetFormatPr defaultColWidth="8.44140625" defaultRowHeight="14.4" x14ac:dyDescent="0.3"/>
  <cols>
    <col min="1" max="1" width="36.33203125" style="36" bestFit="1" customWidth="1"/>
    <col min="2" max="2" width="32.44140625" style="5" customWidth="1"/>
    <col min="3" max="3" width="22.44140625" style="5" customWidth="1"/>
    <col min="4" max="5" width="20.77734375" style="5" customWidth="1"/>
    <col min="6" max="6" width="22" style="5" customWidth="1"/>
    <col min="7" max="7" width="21.77734375" style="5" customWidth="1"/>
    <col min="8" max="8" width="23.109375" style="5" customWidth="1"/>
    <col min="9" max="9" width="22.44140625" style="5" customWidth="1"/>
    <col min="10" max="10" width="21.77734375" style="5" customWidth="1"/>
    <col min="11" max="11" width="21.109375" style="5" customWidth="1"/>
    <col min="12" max="12" width="21.44140625" style="5" customWidth="1"/>
    <col min="13" max="13" width="23.5546875" style="5" customWidth="1"/>
    <col min="14" max="14" width="21.44140625" style="5" customWidth="1"/>
    <col min="15" max="15" width="15.33203125" style="5" bestFit="1" customWidth="1"/>
    <col min="16" max="16" width="16.77734375" style="5" bestFit="1" customWidth="1"/>
    <col min="17" max="21" width="8.44140625" style="5"/>
    <col min="22" max="22" width="22" style="5" bestFit="1" customWidth="1"/>
    <col min="23" max="16384" width="8.44140625" style="5"/>
  </cols>
  <sheetData>
    <row r="1" spans="1:8" ht="21" x14ac:dyDescent="0.3">
      <c r="A1" s="2" t="s">
        <v>35</v>
      </c>
      <c r="B1" s="3"/>
      <c r="C1" s="4"/>
    </row>
    <row r="2" spans="1:8" ht="21" x14ac:dyDescent="0.3">
      <c r="A2" s="2"/>
      <c r="B2" s="3"/>
      <c r="C2" s="6"/>
    </row>
    <row r="3" spans="1:8" x14ac:dyDescent="0.3">
      <c r="A3" s="7" t="s">
        <v>20</v>
      </c>
      <c r="B3" s="8" t="s">
        <v>36</v>
      </c>
      <c r="C3" s="6"/>
    </row>
    <row r="4" spans="1:8" x14ac:dyDescent="0.3">
      <c r="A4" s="9" t="s">
        <v>21</v>
      </c>
      <c r="B4" s="10" t="s">
        <v>37</v>
      </c>
      <c r="C4" s="6"/>
    </row>
    <row r="5" spans="1:8" ht="112.5" customHeight="1" x14ac:dyDescent="0.3">
      <c r="A5" s="107" t="s">
        <v>165</v>
      </c>
      <c r="B5" s="93" t="s">
        <v>177</v>
      </c>
      <c r="C5" s="6"/>
    </row>
    <row r="6" spans="1:8" ht="39.75" customHeight="1" x14ac:dyDescent="0.3">
      <c r="A6" s="107" t="s">
        <v>164</v>
      </c>
      <c r="B6" s="32" t="s">
        <v>178</v>
      </c>
      <c r="C6" s="6"/>
    </row>
    <row r="7" spans="1:8" s="110" customFormat="1" ht="39.75" customHeight="1" x14ac:dyDescent="0.3">
      <c r="A7" s="108"/>
      <c r="B7" s="109"/>
      <c r="C7" s="109"/>
    </row>
    <row r="8" spans="1:8" ht="21" x14ac:dyDescent="0.3">
      <c r="A8" s="156" t="s">
        <v>2</v>
      </c>
      <c r="B8" s="157"/>
      <c r="C8" s="12">
        <v>2018</v>
      </c>
      <c r="D8" s="13">
        <v>2019</v>
      </c>
      <c r="E8" s="122">
        <v>2020</v>
      </c>
      <c r="F8" s="131">
        <v>2021</v>
      </c>
    </row>
    <row r="9" spans="1:8" ht="18" x14ac:dyDescent="0.3">
      <c r="A9" s="14"/>
      <c r="B9" s="15" t="s">
        <v>77</v>
      </c>
      <c r="C9" s="38">
        <f>C31+C36+C40</f>
        <v>103502018</v>
      </c>
      <c r="D9" s="39">
        <f>F31+F36+F40</f>
        <v>125350000</v>
      </c>
      <c r="E9" s="123">
        <f>I31+I36+I40</f>
        <v>126052020</v>
      </c>
      <c r="F9" s="132">
        <f>L31+L36+L40</f>
        <v>140125000</v>
      </c>
      <c r="G9" s="119"/>
    </row>
    <row r="10" spans="1:8" ht="18" x14ac:dyDescent="0.3">
      <c r="A10" s="14"/>
      <c r="B10" s="3" t="s">
        <v>10</v>
      </c>
      <c r="C10" s="16">
        <f>(D31+D36+D40)/C9</f>
        <v>0.12722364118543081</v>
      </c>
      <c r="D10" s="17">
        <v>0.13</v>
      </c>
      <c r="E10" s="124">
        <f>(J31+J36+J40)/E9</f>
        <v>0.11790927269551095</v>
      </c>
      <c r="F10" s="133">
        <v>0.1</v>
      </c>
    </row>
    <row r="11" spans="1:8" ht="18" x14ac:dyDescent="0.3">
      <c r="A11" s="14"/>
      <c r="B11" s="3" t="s">
        <v>11</v>
      </c>
      <c r="C11" s="16">
        <f>(E31+E36+E40)/C9</f>
        <v>0.87277635881456928</v>
      </c>
      <c r="D11" s="17">
        <v>0.87</v>
      </c>
      <c r="E11" s="124">
        <f>(K31+K36+K40)/E9</f>
        <v>0.88209072730448901</v>
      </c>
      <c r="F11" s="133">
        <v>0.9</v>
      </c>
    </row>
    <row r="12" spans="1:8" ht="18" x14ac:dyDescent="0.3">
      <c r="A12" s="11"/>
      <c r="B12" s="18"/>
      <c r="C12" s="18"/>
    </row>
    <row r="13" spans="1:8" ht="39" customHeight="1" x14ac:dyDescent="0.3">
      <c r="A13" s="158" t="s">
        <v>15</v>
      </c>
      <c r="B13" s="159"/>
      <c r="C13" s="19">
        <v>2018</v>
      </c>
      <c r="D13" s="20">
        <v>2019</v>
      </c>
      <c r="E13" s="125" t="s">
        <v>18</v>
      </c>
      <c r="F13" s="131">
        <v>2021</v>
      </c>
      <c r="G13" s="145" t="s">
        <v>182</v>
      </c>
    </row>
    <row r="14" spans="1:8" ht="15.6" x14ac:dyDescent="0.3">
      <c r="A14" s="21" t="s">
        <v>12</v>
      </c>
      <c r="B14" s="22">
        <f>SUM(B15:B18)</f>
        <v>3208800</v>
      </c>
      <c r="C14" s="23">
        <f>SUM(C15:C18)</f>
        <v>2236299</v>
      </c>
      <c r="D14" s="24">
        <f>SUM(D15:D18)</f>
        <v>2156137</v>
      </c>
      <c r="E14" s="126">
        <f>SUM(E15:E18)</f>
        <v>2155037</v>
      </c>
      <c r="F14" s="134">
        <f>SUM(F15:F18)</f>
        <v>2400037</v>
      </c>
      <c r="G14" s="142" t="s">
        <v>180</v>
      </c>
      <c r="H14" s="143" t="s">
        <v>181</v>
      </c>
    </row>
    <row r="15" spans="1:8" x14ac:dyDescent="0.3">
      <c r="A15" s="3" t="s">
        <v>50</v>
      </c>
      <c r="B15" s="25">
        <v>1500000</v>
      </c>
      <c r="C15" s="26">
        <v>942337</v>
      </c>
      <c r="D15" s="27">
        <v>942337</v>
      </c>
      <c r="E15" s="127">
        <v>942337</v>
      </c>
      <c r="F15" s="135">
        <v>942337</v>
      </c>
      <c r="G15" s="144">
        <v>468517.24123875325</v>
      </c>
      <c r="H15" s="144">
        <v>473819.75876124669</v>
      </c>
    </row>
    <row r="16" spans="1:8" x14ac:dyDescent="0.3">
      <c r="A16" s="3" t="s">
        <v>51</v>
      </c>
      <c r="B16" s="25">
        <v>1500000</v>
      </c>
      <c r="C16" s="26">
        <v>1005000</v>
      </c>
      <c r="D16" s="27">
        <v>1005000</v>
      </c>
      <c r="E16" s="127">
        <v>1005000</v>
      </c>
      <c r="F16" s="135">
        <v>1250000</v>
      </c>
      <c r="G16" s="144">
        <v>644694</v>
      </c>
      <c r="H16" s="144">
        <v>605306</v>
      </c>
    </row>
    <row r="17" spans="1:14" x14ac:dyDescent="0.3">
      <c r="A17" s="3" t="s">
        <v>52</v>
      </c>
      <c r="B17" s="25">
        <v>28800</v>
      </c>
      <c r="C17" s="26">
        <v>31502</v>
      </c>
      <c r="D17" s="27">
        <v>28800</v>
      </c>
      <c r="E17" s="127">
        <v>27700</v>
      </c>
      <c r="F17" s="135">
        <v>27700</v>
      </c>
      <c r="G17" s="144">
        <v>14350</v>
      </c>
      <c r="H17" s="144">
        <v>13350</v>
      </c>
    </row>
    <row r="18" spans="1:14" x14ac:dyDescent="0.3">
      <c r="A18" s="3" t="s">
        <v>53</v>
      </c>
      <c r="B18" s="25">
        <v>180000</v>
      </c>
      <c r="C18" s="26">
        <v>257460</v>
      </c>
      <c r="D18" s="27">
        <v>180000</v>
      </c>
      <c r="E18" s="127">
        <v>180000</v>
      </c>
      <c r="F18" s="135">
        <v>180000</v>
      </c>
      <c r="G18" s="144">
        <v>93247</v>
      </c>
      <c r="H18" s="144">
        <v>86753</v>
      </c>
    </row>
    <row r="19" spans="1:14" x14ac:dyDescent="0.3">
      <c r="A19" s="3" t="s">
        <v>48</v>
      </c>
      <c r="B19" s="25"/>
      <c r="C19" s="26">
        <v>251</v>
      </c>
      <c r="D19" s="27">
        <v>251</v>
      </c>
      <c r="E19" s="127">
        <v>251</v>
      </c>
      <c r="F19" s="135">
        <v>251</v>
      </c>
    </row>
    <row r="20" spans="1:14" ht="28.8" x14ac:dyDescent="0.3">
      <c r="A20" s="3" t="s">
        <v>49</v>
      </c>
      <c r="B20" s="25">
        <v>0</v>
      </c>
      <c r="C20" s="28" t="s">
        <v>43</v>
      </c>
      <c r="D20" s="29" t="s">
        <v>43</v>
      </c>
      <c r="E20" s="128" t="s">
        <v>43</v>
      </c>
      <c r="F20" s="136" t="s">
        <v>43</v>
      </c>
    </row>
    <row r="21" spans="1:14" x14ac:dyDescent="0.3">
      <c r="A21" s="3"/>
      <c r="B21" s="25"/>
      <c r="C21" s="30" t="s">
        <v>84</v>
      </c>
      <c r="D21" s="50" t="s">
        <v>84</v>
      </c>
      <c r="E21" s="129" t="s">
        <v>84</v>
      </c>
      <c r="F21" s="137" t="s">
        <v>84</v>
      </c>
    </row>
    <row r="22" spans="1:14" x14ac:dyDescent="0.3">
      <c r="A22" s="3"/>
      <c r="B22" s="25"/>
      <c r="C22" s="30" t="s">
        <v>44</v>
      </c>
      <c r="D22" s="31" t="s">
        <v>44</v>
      </c>
      <c r="E22" s="130" t="s">
        <v>44</v>
      </c>
      <c r="F22" s="138" t="s">
        <v>44</v>
      </c>
      <c r="I22" s="146"/>
    </row>
    <row r="23" spans="1:14" x14ac:dyDescent="0.3">
      <c r="A23" s="3"/>
      <c r="B23" s="25"/>
      <c r="C23" s="30" t="s">
        <v>45</v>
      </c>
      <c r="D23" s="31" t="s">
        <v>45</v>
      </c>
      <c r="E23" s="130" t="s">
        <v>45</v>
      </c>
      <c r="F23" s="138" t="s">
        <v>45</v>
      </c>
    </row>
    <row r="24" spans="1:14" x14ac:dyDescent="0.3">
      <c r="A24" s="3"/>
      <c r="B24" s="25"/>
      <c r="C24" s="30" t="s">
        <v>46</v>
      </c>
      <c r="D24" s="31" t="s">
        <v>46</v>
      </c>
      <c r="E24" s="130" t="s">
        <v>46</v>
      </c>
      <c r="F24" s="138" t="s">
        <v>46</v>
      </c>
    </row>
    <row r="25" spans="1:14" x14ac:dyDescent="0.3">
      <c r="A25" s="139" t="s">
        <v>176</v>
      </c>
      <c r="B25" s="25"/>
      <c r="C25" s="30" t="s">
        <v>47</v>
      </c>
      <c r="D25" s="31" t="s">
        <v>47</v>
      </c>
      <c r="E25" s="130" t="s">
        <v>47</v>
      </c>
      <c r="F25" s="138" t="s">
        <v>47</v>
      </c>
    </row>
    <row r="26" spans="1:14" ht="15.6" x14ac:dyDescent="0.3">
      <c r="A26" s="33"/>
      <c r="B26" s="34"/>
    </row>
    <row r="27" spans="1:14" ht="15.6" x14ac:dyDescent="0.3">
      <c r="A27" s="33"/>
      <c r="B27" s="34"/>
    </row>
    <row r="28" spans="1:14" ht="15.45" customHeight="1" x14ac:dyDescent="0.3">
      <c r="A28" s="160" t="s">
        <v>16</v>
      </c>
      <c r="B28" s="160" t="s">
        <v>17</v>
      </c>
      <c r="C28" s="171">
        <v>2018</v>
      </c>
      <c r="D28" s="171"/>
      <c r="E28" s="171"/>
      <c r="F28" s="165">
        <v>2019</v>
      </c>
      <c r="G28" s="165"/>
      <c r="H28" s="165"/>
      <c r="I28" s="170">
        <v>2020</v>
      </c>
      <c r="J28" s="170"/>
      <c r="K28" s="170"/>
      <c r="L28" s="169">
        <v>2021</v>
      </c>
      <c r="M28" s="169"/>
      <c r="N28" s="169"/>
    </row>
    <row r="29" spans="1:14" x14ac:dyDescent="0.3">
      <c r="A29" s="161"/>
      <c r="B29" s="161"/>
      <c r="C29" s="35" t="s">
        <v>2</v>
      </c>
      <c r="D29" s="35" t="s">
        <v>10</v>
      </c>
      <c r="E29" s="37" t="s">
        <v>76</v>
      </c>
      <c r="F29" s="35" t="s">
        <v>19</v>
      </c>
      <c r="G29" s="35" t="s">
        <v>10</v>
      </c>
      <c r="H29" s="35" t="s">
        <v>11</v>
      </c>
      <c r="I29" s="35" t="s">
        <v>19</v>
      </c>
      <c r="J29" s="35" t="s">
        <v>10</v>
      </c>
      <c r="K29" s="35" t="s">
        <v>11</v>
      </c>
      <c r="L29" s="35" t="s">
        <v>19</v>
      </c>
      <c r="M29" s="35" t="s">
        <v>10</v>
      </c>
      <c r="N29" s="35" t="s">
        <v>11</v>
      </c>
    </row>
    <row r="30" spans="1:14" ht="36" hidden="1" customHeight="1" x14ac:dyDescent="0.3">
      <c r="A30" s="166" t="s">
        <v>57</v>
      </c>
      <c r="B30" s="166"/>
      <c r="C30" s="40"/>
      <c r="D30" s="40"/>
      <c r="E30" s="40"/>
      <c r="F30" s="40"/>
      <c r="G30" s="40"/>
      <c r="H30" s="40"/>
      <c r="I30" s="40"/>
      <c r="J30" s="40"/>
      <c r="K30" s="40"/>
      <c r="L30" s="40"/>
      <c r="M30" s="40"/>
      <c r="N30" s="40"/>
    </row>
    <row r="31" spans="1:14" ht="45.75" customHeight="1" x14ac:dyDescent="0.3">
      <c r="A31" s="166" t="s">
        <v>172</v>
      </c>
      <c r="B31" s="167"/>
      <c r="C31" s="41">
        <v>87650000</v>
      </c>
      <c r="D31" s="41">
        <v>9475000</v>
      </c>
      <c r="E31" s="41">
        <v>78175000</v>
      </c>
      <c r="F31" s="41">
        <f>SUM(F32:F35)</f>
        <v>99700000</v>
      </c>
      <c r="G31" s="42">
        <f>G32*F32+G33*F33+G34*F34+G35*F35</f>
        <v>9970000</v>
      </c>
      <c r="H31" s="42">
        <f>F31-G31</f>
        <v>89730000</v>
      </c>
      <c r="I31" s="41">
        <v>108000000</v>
      </c>
      <c r="J31" s="42">
        <v>10800000</v>
      </c>
      <c r="K31" s="42">
        <v>97200000</v>
      </c>
      <c r="L31" s="41">
        <f>I31</f>
        <v>108000000</v>
      </c>
      <c r="M31" s="42">
        <v>10800000</v>
      </c>
      <c r="N31" s="42">
        <v>97200000</v>
      </c>
    </row>
    <row r="32" spans="1:14" ht="60" customHeight="1" x14ac:dyDescent="0.3">
      <c r="A32" s="162" t="s">
        <v>138</v>
      </c>
      <c r="B32" s="162"/>
      <c r="C32" s="43">
        <v>45550000</v>
      </c>
      <c r="D32" s="44">
        <v>0.1</v>
      </c>
      <c r="E32" s="44">
        <v>0.9</v>
      </c>
      <c r="F32" s="45">
        <f>SUM('[1]Budgetting SoSt'!N7:N11)</f>
        <v>57150000</v>
      </c>
      <c r="G32" s="46">
        <v>0.1</v>
      </c>
      <c r="H32" s="46">
        <v>0.9</v>
      </c>
      <c r="I32" s="120">
        <v>65000000</v>
      </c>
      <c r="J32" s="121">
        <v>0.1</v>
      </c>
      <c r="K32" s="121">
        <v>0.9</v>
      </c>
      <c r="L32" s="140">
        <f>I32</f>
        <v>65000000</v>
      </c>
      <c r="M32" s="141">
        <v>0.1</v>
      </c>
      <c r="N32" s="141">
        <v>0.9</v>
      </c>
    </row>
    <row r="33" spans="1:22" ht="60" customHeight="1" x14ac:dyDescent="0.3">
      <c r="A33" s="164" t="s">
        <v>163</v>
      </c>
      <c r="B33" s="164"/>
      <c r="C33" s="43">
        <v>35000000</v>
      </c>
      <c r="D33" s="44">
        <v>0.1</v>
      </c>
      <c r="E33" s="44">
        <v>0.9</v>
      </c>
      <c r="F33" s="45">
        <f>SUM('[1]Budgetting SoSt'!N12)</f>
        <v>35000000</v>
      </c>
      <c r="G33" s="46">
        <v>0.1</v>
      </c>
      <c r="H33" s="46">
        <v>0.9</v>
      </c>
      <c r="I33" s="120">
        <v>35000000</v>
      </c>
      <c r="J33" s="121">
        <v>0.1</v>
      </c>
      <c r="K33" s="121">
        <v>0.9</v>
      </c>
      <c r="L33" s="140">
        <f t="shared" ref="L33:L35" si="0">I33</f>
        <v>35000000</v>
      </c>
      <c r="M33" s="141">
        <v>0.1</v>
      </c>
      <c r="N33" s="141">
        <v>0.9</v>
      </c>
    </row>
    <row r="34" spans="1:22" ht="56.25" customHeight="1" x14ac:dyDescent="0.3">
      <c r="A34" s="162" t="s">
        <v>173</v>
      </c>
      <c r="B34" s="163"/>
      <c r="C34" s="43">
        <v>6150000</v>
      </c>
      <c r="D34" s="44">
        <v>0.2</v>
      </c>
      <c r="E34" s="44">
        <v>0.8</v>
      </c>
      <c r="F34" s="45">
        <f>SUM('[1]Budgetting SoSt'!N13:N17)</f>
        <v>3400000</v>
      </c>
      <c r="G34" s="46">
        <v>0.1</v>
      </c>
      <c r="H34" s="46">
        <v>0.9</v>
      </c>
      <c r="I34" s="120">
        <v>6150000</v>
      </c>
      <c r="J34" s="121">
        <v>0.1</v>
      </c>
      <c r="K34" s="121">
        <v>0.9</v>
      </c>
      <c r="L34" s="140">
        <f t="shared" si="0"/>
        <v>6150000</v>
      </c>
      <c r="M34" s="141">
        <v>0.1</v>
      </c>
      <c r="N34" s="141">
        <v>0.9</v>
      </c>
      <c r="V34" s="118"/>
    </row>
    <row r="35" spans="1:22" ht="56.25" customHeight="1" x14ac:dyDescent="0.3">
      <c r="A35" s="164" t="s">
        <v>107</v>
      </c>
      <c r="B35" s="164"/>
      <c r="C35" s="43">
        <v>950000</v>
      </c>
      <c r="D35" s="44">
        <v>0.2</v>
      </c>
      <c r="E35" s="44">
        <v>0.8</v>
      </c>
      <c r="F35" s="45">
        <f>SUM('[1]Budgetting SoSt'!N18:N21)</f>
        <v>4150000</v>
      </c>
      <c r="G35" s="46">
        <v>0.1</v>
      </c>
      <c r="H35" s="46">
        <v>0.9</v>
      </c>
      <c r="I35" s="120">
        <v>1850000</v>
      </c>
      <c r="J35" s="121">
        <v>0.1</v>
      </c>
      <c r="K35" s="121">
        <v>0.9</v>
      </c>
      <c r="L35" s="140">
        <f t="shared" si="0"/>
        <v>1850000</v>
      </c>
      <c r="M35" s="141">
        <v>0.1</v>
      </c>
      <c r="N35" s="141">
        <v>0.9</v>
      </c>
      <c r="O35" s="118"/>
      <c r="V35" s="119"/>
    </row>
    <row r="36" spans="1:22" ht="36.75" customHeight="1" x14ac:dyDescent="0.3">
      <c r="A36" s="168" t="s">
        <v>110</v>
      </c>
      <c r="B36" s="168"/>
      <c r="C36" s="42">
        <v>14052018</v>
      </c>
      <c r="D36" s="42">
        <v>3512903.6</v>
      </c>
      <c r="E36" s="42">
        <v>10539114.4</v>
      </c>
      <c r="F36" s="42">
        <f>SUM(F37:F39)</f>
        <v>23750000</v>
      </c>
      <c r="G36" s="48">
        <f>G37*F37+G38*F38+G39*F39</f>
        <v>4550000</v>
      </c>
      <c r="H36" s="48">
        <f>F36-G36</f>
        <v>19200000</v>
      </c>
      <c r="I36" s="42">
        <v>16052020</v>
      </c>
      <c r="J36" s="48">
        <v>3862702</v>
      </c>
      <c r="K36" s="48">
        <v>12189318</v>
      </c>
      <c r="L36" s="42">
        <f>L37+L38+L39</f>
        <v>30125000</v>
      </c>
      <c r="M36" s="48">
        <v>3862702</v>
      </c>
      <c r="N36" s="48">
        <v>12189318</v>
      </c>
      <c r="V36" s="119"/>
    </row>
    <row r="37" spans="1:22" ht="49.5" customHeight="1" x14ac:dyDescent="0.3">
      <c r="A37" s="162" t="s">
        <v>111</v>
      </c>
      <c r="B37" s="163"/>
      <c r="C37" s="43">
        <v>2018</v>
      </c>
      <c r="D37" s="44">
        <v>0.2</v>
      </c>
      <c r="E37" s="44">
        <v>0.8</v>
      </c>
      <c r="F37" s="45">
        <f>SUM('[1]Budgetting SoSt'!N22:N23)</f>
        <v>8750000</v>
      </c>
      <c r="G37" s="46">
        <v>0.1</v>
      </c>
      <c r="H37" s="46">
        <v>0.9</v>
      </c>
      <c r="I37" s="120">
        <v>2020</v>
      </c>
      <c r="J37" s="121">
        <v>0.1</v>
      </c>
      <c r="K37" s="121">
        <v>0.9</v>
      </c>
      <c r="L37" s="140">
        <v>14125000</v>
      </c>
      <c r="M37" s="141">
        <v>0.1</v>
      </c>
      <c r="N37" s="141">
        <v>0.9</v>
      </c>
      <c r="V37" s="119"/>
    </row>
    <row r="38" spans="1:22" ht="43.2" customHeight="1" x14ac:dyDescent="0.3">
      <c r="A38" s="162" t="s">
        <v>112</v>
      </c>
      <c r="B38" s="163"/>
      <c r="C38" s="43">
        <v>12550000</v>
      </c>
      <c r="D38" s="47">
        <v>0.25</v>
      </c>
      <c r="E38" s="47">
        <v>0.75</v>
      </c>
      <c r="F38" s="45">
        <f>SUM('[1]Budgetting SoSt'!N25)</f>
        <v>13500000</v>
      </c>
      <c r="G38" s="46">
        <v>0.25</v>
      </c>
      <c r="H38" s="46">
        <v>0.75</v>
      </c>
      <c r="I38" s="120">
        <v>14550000</v>
      </c>
      <c r="J38" s="121">
        <v>0.25</v>
      </c>
      <c r="K38" s="121">
        <v>0.75</v>
      </c>
      <c r="L38" s="140">
        <v>14500000</v>
      </c>
      <c r="M38" s="141">
        <v>0.25</v>
      </c>
      <c r="N38" s="141">
        <v>0.75</v>
      </c>
      <c r="V38" s="119"/>
    </row>
    <row r="39" spans="1:22" ht="43.2" customHeight="1" x14ac:dyDescent="0.3">
      <c r="A39" s="162" t="s">
        <v>113</v>
      </c>
      <c r="B39" s="163"/>
      <c r="C39" s="43">
        <v>1500000</v>
      </c>
      <c r="D39" s="47">
        <v>0.25</v>
      </c>
      <c r="E39" s="47">
        <v>0.75</v>
      </c>
      <c r="F39" s="45">
        <f>SUM('[1]Budgetting SoSt'!N24)</f>
        <v>1500000</v>
      </c>
      <c r="G39" s="46">
        <v>0.2</v>
      </c>
      <c r="H39" s="46">
        <v>0.8</v>
      </c>
      <c r="I39" s="120">
        <v>1500000</v>
      </c>
      <c r="J39" s="121">
        <v>0.15</v>
      </c>
      <c r="K39" s="121">
        <v>0.85</v>
      </c>
      <c r="L39" s="140">
        <v>1500000</v>
      </c>
      <c r="M39" s="141">
        <v>0.15</v>
      </c>
      <c r="N39" s="141">
        <v>0.85</v>
      </c>
      <c r="V39" s="119"/>
    </row>
    <row r="40" spans="1:22" ht="43.2" customHeight="1" x14ac:dyDescent="0.3">
      <c r="A40" s="168" t="s">
        <v>114</v>
      </c>
      <c r="B40" s="168"/>
      <c r="C40" s="42">
        <v>1800000</v>
      </c>
      <c r="D40" s="42">
        <v>180000</v>
      </c>
      <c r="E40" s="42">
        <v>1620000</v>
      </c>
      <c r="F40" s="49">
        <f>F41</f>
        <v>1900000</v>
      </c>
      <c r="G40" s="49">
        <f>F40*G41</f>
        <v>190000</v>
      </c>
      <c r="H40" s="49">
        <f>H41*F40</f>
        <v>1710000</v>
      </c>
      <c r="I40" s="49">
        <v>2000000</v>
      </c>
      <c r="J40" s="49">
        <v>200000</v>
      </c>
      <c r="K40" s="49">
        <v>1800000</v>
      </c>
      <c r="L40" s="49">
        <v>2000000</v>
      </c>
      <c r="M40" s="49">
        <v>200000</v>
      </c>
      <c r="N40" s="49">
        <v>1800000</v>
      </c>
    </row>
    <row r="41" spans="1:22" ht="47.25" customHeight="1" x14ac:dyDescent="0.3">
      <c r="A41" s="162" t="s">
        <v>175</v>
      </c>
      <c r="B41" s="163"/>
      <c r="C41" s="43">
        <v>1800000</v>
      </c>
      <c r="D41" s="47">
        <v>0.1</v>
      </c>
      <c r="E41" s="47">
        <v>0.9</v>
      </c>
      <c r="F41" s="45">
        <f>SUM('[1]Budgetting SoSt'!N26:N28)</f>
        <v>1900000</v>
      </c>
      <c r="G41" s="46">
        <v>0.1</v>
      </c>
      <c r="H41" s="46">
        <v>0.9</v>
      </c>
      <c r="I41" s="120">
        <v>2000000</v>
      </c>
      <c r="J41" s="121">
        <v>0.1</v>
      </c>
      <c r="K41" s="121">
        <v>0.9</v>
      </c>
      <c r="L41" s="140">
        <v>2000000</v>
      </c>
      <c r="M41" s="141">
        <v>0.1</v>
      </c>
      <c r="N41" s="141">
        <v>0.9</v>
      </c>
    </row>
  </sheetData>
  <mergeCells count="20">
    <mergeCell ref="L28:N28"/>
    <mergeCell ref="I28:K28"/>
    <mergeCell ref="A39:B39"/>
    <mergeCell ref="C28:E28"/>
    <mergeCell ref="A30:B30"/>
    <mergeCell ref="A36:B36"/>
    <mergeCell ref="A41:B41"/>
    <mergeCell ref="F28:H28"/>
    <mergeCell ref="A32:B32"/>
    <mergeCell ref="A37:B37"/>
    <mergeCell ref="A34:B34"/>
    <mergeCell ref="A31:B31"/>
    <mergeCell ref="A40:B40"/>
    <mergeCell ref="A8:B8"/>
    <mergeCell ref="A13:B13"/>
    <mergeCell ref="B28:B29"/>
    <mergeCell ref="A28:A29"/>
    <mergeCell ref="A38:B38"/>
    <mergeCell ref="A35:B35"/>
    <mergeCell ref="A33:B33"/>
  </mergeCells>
  <pageMargins left="0.7" right="0.7" top="0.75" bottom="0.75" header="0.3" footer="0.3"/>
  <pageSetup paperSize="9" scale="70"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ABD6E-5BAC-4B2E-8850-930DB9883BAE}">
  <dimension ref="A1:T128"/>
  <sheetViews>
    <sheetView tabSelected="1" zoomScale="68" zoomScaleNormal="80" workbookViewId="0">
      <selection activeCell="A3" sqref="A3"/>
    </sheetView>
  </sheetViews>
  <sheetFormatPr defaultColWidth="8.77734375" defaultRowHeight="14.4" x14ac:dyDescent="0.3"/>
  <cols>
    <col min="1" max="1" width="31.44140625" customWidth="1"/>
    <col min="2" max="2" width="3" bestFit="1" customWidth="1"/>
    <col min="3" max="3" width="29.109375" customWidth="1"/>
    <col min="4" max="4" width="5" bestFit="1" customWidth="1"/>
    <col min="5" max="5" width="47.44140625" customWidth="1"/>
    <col min="6" max="6" width="15.77734375" customWidth="1"/>
    <col min="7" max="7" width="10" style="1" customWidth="1"/>
    <col min="8" max="8" width="10.44140625" bestFit="1" customWidth="1"/>
    <col min="9" max="9" width="9.109375" style="98" customWidth="1"/>
    <col min="12" max="12" width="10.33203125" customWidth="1"/>
  </cols>
  <sheetData>
    <row r="1" spans="1:19" ht="15.6" x14ac:dyDescent="0.3">
      <c r="A1" s="111" t="s">
        <v>168</v>
      </c>
      <c r="C1" s="102"/>
      <c r="D1" s="102"/>
      <c r="E1" s="102"/>
      <c r="F1" s="102"/>
      <c r="G1" s="103"/>
      <c r="H1" s="102"/>
      <c r="I1" s="104"/>
      <c r="J1" s="102"/>
      <c r="K1" s="102"/>
      <c r="L1" s="102"/>
      <c r="M1" s="102"/>
      <c r="N1" s="102"/>
      <c r="O1" s="102"/>
      <c r="P1" s="102"/>
      <c r="Q1" s="102"/>
      <c r="R1" s="102"/>
      <c r="S1" s="102"/>
    </row>
    <row r="2" spans="1:19" x14ac:dyDescent="0.3">
      <c r="A2" s="112"/>
      <c r="B2" s="112"/>
      <c r="C2" s="112"/>
      <c r="D2" s="112"/>
      <c r="E2" s="112"/>
      <c r="F2" s="112"/>
      <c r="G2" s="112"/>
      <c r="H2" s="112"/>
      <c r="I2" s="112"/>
      <c r="J2" s="112"/>
      <c r="K2" s="112"/>
      <c r="L2" s="112"/>
      <c r="M2" s="112"/>
      <c r="N2" s="112"/>
      <c r="O2" s="112"/>
      <c r="P2" s="112"/>
      <c r="Q2" s="112"/>
      <c r="R2" s="112"/>
      <c r="S2" s="112"/>
    </row>
    <row r="3" spans="1:19" x14ac:dyDescent="0.3">
      <c r="A3" s="113" t="s">
        <v>187</v>
      </c>
      <c r="B3" s="112"/>
      <c r="C3" s="112"/>
      <c r="D3" s="112"/>
      <c r="E3" s="112"/>
      <c r="F3" s="112"/>
      <c r="G3" s="112"/>
      <c r="H3" s="112"/>
      <c r="I3" s="112"/>
      <c r="J3" s="172">
        <v>2017</v>
      </c>
      <c r="K3" s="173"/>
      <c r="L3" s="172">
        <v>2018</v>
      </c>
      <c r="M3" s="173"/>
      <c r="N3" s="172">
        <v>2019</v>
      </c>
      <c r="O3" s="173"/>
      <c r="P3" s="172">
        <v>2020</v>
      </c>
      <c r="Q3" s="173"/>
      <c r="R3" s="172">
        <v>2021</v>
      </c>
      <c r="S3" s="173"/>
    </row>
    <row r="4" spans="1:19" ht="55.5" customHeight="1" x14ac:dyDescent="0.3">
      <c r="A4" s="51" t="s">
        <v>124</v>
      </c>
      <c r="B4" s="52" t="s">
        <v>125</v>
      </c>
      <c r="C4" s="53" t="s">
        <v>126</v>
      </c>
      <c r="D4" s="53" t="s">
        <v>3</v>
      </c>
      <c r="E4" s="53" t="s">
        <v>127</v>
      </c>
      <c r="F4" s="53" t="s">
        <v>128</v>
      </c>
      <c r="G4" s="52" t="s">
        <v>0</v>
      </c>
      <c r="H4" s="53" t="s">
        <v>129</v>
      </c>
      <c r="I4" s="101" t="s">
        <v>1</v>
      </c>
      <c r="J4" s="54" t="s">
        <v>42</v>
      </c>
      <c r="K4" s="54" t="s">
        <v>130</v>
      </c>
      <c r="L4" s="54" t="s">
        <v>42</v>
      </c>
      <c r="M4" s="54" t="s">
        <v>130</v>
      </c>
      <c r="N4" s="54" t="s">
        <v>42</v>
      </c>
      <c r="O4" s="54" t="s">
        <v>130</v>
      </c>
      <c r="P4" s="54" t="s">
        <v>42</v>
      </c>
      <c r="Q4" s="54" t="s">
        <v>130</v>
      </c>
      <c r="R4" s="54" t="s">
        <v>42</v>
      </c>
      <c r="S4" s="54" t="s">
        <v>130</v>
      </c>
    </row>
    <row r="5" spans="1:19" ht="14.25" customHeight="1" x14ac:dyDescent="0.3">
      <c r="A5" s="193" t="s">
        <v>172</v>
      </c>
      <c r="B5" s="190" t="s">
        <v>4</v>
      </c>
      <c r="C5" s="190" t="s">
        <v>58</v>
      </c>
      <c r="D5" s="190" t="s">
        <v>7</v>
      </c>
      <c r="E5" s="190" t="s">
        <v>150</v>
      </c>
      <c r="F5" s="190" t="s">
        <v>85</v>
      </c>
      <c r="G5" s="190" t="s">
        <v>25</v>
      </c>
      <c r="H5" s="55" t="s">
        <v>131</v>
      </c>
      <c r="I5" s="99" t="s">
        <v>135</v>
      </c>
      <c r="J5" s="78" t="s">
        <v>132</v>
      </c>
      <c r="K5" s="64">
        <v>0.71</v>
      </c>
      <c r="L5" s="64">
        <v>0.75</v>
      </c>
      <c r="M5" s="64">
        <v>0.79</v>
      </c>
      <c r="N5" s="64">
        <v>0.85</v>
      </c>
      <c r="O5" s="64">
        <v>0.46</v>
      </c>
      <c r="P5" s="64">
        <v>0.85</v>
      </c>
      <c r="Q5" s="64">
        <v>0.5</v>
      </c>
      <c r="R5" s="199">
        <v>0.65</v>
      </c>
      <c r="S5" s="64"/>
    </row>
    <row r="6" spans="1:19" ht="14.25" customHeight="1" x14ac:dyDescent="0.3">
      <c r="A6" s="194"/>
      <c r="B6" s="191"/>
      <c r="C6" s="191"/>
      <c r="D6" s="191"/>
      <c r="E6" s="191"/>
      <c r="F6" s="191" t="s">
        <v>85</v>
      </c>
      <c r="G6" s="191" t="s">
        <v>25</v>
      </c>
      <c r="H6" s="152" t="s">
        <v>9</v>
      </c>
      <c r="I6" s="78" t="s">
        <v>132</v>
      </c>
      <c r="J6" s="78" t="s">
        <v>132</v>
      </c>
      <c r="K6" s="147">
        <v>0.71</v>
      </c>
      <c r="L6" s="65"/>
      <c r="M6" s="65">
        <v>0.81</v>
      </c>
      <c r="N6" s="65"/>
      <c r="O6" s="65">
        <v>0.45</v>
      </c>
      <c r="P6" s="65"/>
      <c r="Q6" s="65">
        <v>0.49</v>
      </c>
      <c r="R6" s="65"/>
      <c r="S6" s="65"/>
    </row>
    <row r="7" spans="1:19" ht="14.25" customHeight="1" x14ac:dyDescent="0.3">
      <c r="A7" s="194"/>
      <c r="B7" s="191"/>
      <c r="C7" s="191"/>
      <c r="D7" s="191"/>
      <c r="E7" s="191"/>
      <c r="F7" s="191" t="s">
        <v>85</v>
      </c>
      <c r="G7" s="191" t="s">
        <v>25</v>
      </c>
      <c r="H7" s="152" t="s">
        <v>8</v>
      </c>
      <c r="I7" s="78" t="s">
        <v>132</v>
      </c>
      <c r="J7" s="78" t="s">
        <v>132</v>
      </c>
      <c r="K7" s="147">
        <v>0.75</v>
      </c>
      <c r="L7" s="65"/>
      <c r="M7" s="65">
        <v>0.74</v>
      </c>
      <c r="N7" s="65"/>
      <c r="O7" s="65">
        <v>0.59</v>
      </c>
      <c r="P7" s="65"/>
      <c r="Q7" s="65">
        <v>0.55000000000000004</v>
      </c>
      <c r="R7" s="65"/>
      <c r="S7" s="65"/>
    </row>
    <row r="8" spans="1:19" ht="14.25" customHeight="1" x14ac:dyDescent="0.3">
      <c r="A8" s="194"/>
      <c r="B8" s="191"/>
      <c r="C8" s="191"/>
      <c r="D8" s="191"/>
      <c r="E8" s="191"/>
      <c r="F8" s="191" t="s">
        <v>85</v>
      </c>
      <c r="G8" s="191" t="s">
        <v>25</v>
      </c>
      <c r="H8" s="152" t="s">
        <v>13</v>
      </c>
      <c r="I8" s="78" t="s">
        <v>132</v>
      </c>
      <c r="J8" s="78" t="s">
        <v>132</v>
      </c>
      <c r="K8" s="78" t="s">
        <v>132</v>
      </c>
      <c r="L8" s="78" t="s">
        <v>132</v>
      </c>
      <c r="M8" s="78" t="s">
        <v>132</v>
      </c>
      <c r="N8" s="78" t="s">
        <v>132</v>
      </c>
      <c r="O8" s="65"/>
      <c r="P8" s="78" t="s">
        <v>132</v>
      </c>
      <c r="Q8" s="65"/>
      <c r="R8" s="78" t="s">
        <v>132</v>
      </c>
      <c r="S8" s="65"/>
    </row>
    <row r="9" spans="1:19" ht="14.25" customHeight="1" x14ac:dyDescent="0.3">
      <c r="A9" s="194"/>
      <c r="B9" s="192"/>
      <c r="C9" s="192"/>
      <c r="D9" s="192"/>
      <c r="E9" s="192"/>
      <c r="F9" s="192" t="s">
        <v>85</v>
      </c>
      <c r="G9" s="192" t="s">
        <v>25</v>
      </c>
      <c r="H9" s="152" t="s">
        <v>14</v>
      </c>
      <c r="I9" s="78" t="s">
        <v>132</v>
      </c>
      <c r="J9" s="78" t="s">
        <v>132</v>
      </c>
      <c r="K9" s="78" t="s">
        <v>132</v>
      </c>
      <c r="L9" s="78" t="s">
        <v>132</v>
      </c>
      <c r="M9" s="78" t="s">
        <v>132</v>
      </c>
      <c r="N9" s="78" t="s">
        <v>132</v>
      </c>
      <c r="O9" s="65"/>
      <c r="P9" s="78" t="s">
        <v>132</v>
      </c>
      <c r="Q9" s="65"/>
      <c r="R9" s="78" t="s">
        <v>132</v>
      </c>
      <c r="S9" s="65"/>
    </row>
    <row r="10" spans="1:19" ht="14.25" customHeight="1" x14ac:dyDescent="0.3">
      <c r="A10" s="194"/>
      <c r="B10" s="187" t="s">
        <v>5</v>
      </c>
      <c r="C10" s="196" t="s">
        <v>115</v>
      </c>
      <c r="D10" s="187" t="s">
        <v>7</v>
      </c>
      <c r="E10" s="187" t="s">
        <v>151</v>
      </c>
      <c r="F10" s="190" t="s">
        <v>85</v>
      </c>
      <c r="G10" s="190" t="s">
        <v>25</v>
      </c>
      <c r="H10" s="55" t="s">
        <v>131</v>
      </c>
      <c r="I10" s="99" t="s">
        <v>136</v>
      </c>
      <c r="J10" s="78" t="s">
        <v>132</v>
      </c>
      <c r="K10" s="64">
        <v>0.34</v>
      </c>
      <c r="L10" s="64">
        <v>0.3</v>
      </c>
      <c r="M10" s="64">
        <v>0.36</v>
      </c>
      <c r="N10" s="64">
        <v>0.3</v>
      </c>
      <c r="O10" s="64">
        <v>0.25</v>
      </c>
      <c r="P10" s="64">
        <v>0.25</v>
      </c>
      <c r="Q10" s="64">
        <v>0.33</v>
      </c>
      <c r="R10" s="64">
        <v>0.25</v>
      </c>
      <c r="S10" s="64"/>
    </row>
    <row r="11" spans="1:19" ht="14.25" customHeight="1" x14ac:dyDescent="0.3">
      <c r="A11" s="194"/>
      <c r="B11" s="187"/>
      <c r="C11" s="197"/>
      <c r="D11" s="187"/>
      <c r="E11" s="187"/>
      <c r="F11" s="191" t="s">
        <v>85</v>
      </c>
      <c r="G11" s="191" t="s">
        <v>25</v>
      </c>
      <c r="H11" s="152" t="s">
        <v>9</v>
      </c>
      <c r="I11" s="78" t="s">
        <v>132</v>
      </c>
      <c r="J11" s="78" t="s">
        <v>132</v>
      </c>
      <c r="K11" s="78">
        <v>36</v>
      </c>
      <c r="L11" s="65"/>
      <c r="M11" s="65">
        <v>0.39</v>
      </c>
      <c r="N11" s="65"/>
      <c r="O11" s="65">
        <v>0.26</v>
      </c>
      <c r="P11" s="65"/>
      <c r="Q11" s="65">
        <v>0.34</v>
      </c>
      <c r="R11" s="65"/>
      <c r="S11" s="65"/>
    </row>
    <row r="12" spans="1:19" ht="14.25" customHeight="1" x14ac:dyDescent="0.3">
      <c r="A12" s="194"/>
      <c r="B12" s="187"/>
      <c r="C12" s="197"/>
      <c r="D12" s="187"/>
      <c r="E12" s="187"/>
      <c r="F12" s="191" t="s">
        <v>85</v>
      </c>
      <c r="G12" s="191" t="s">
        <v>25</v>
      </c>
      <c r="H12" s="152" t="s">
        <v>8</v>
      </c>
      <c r="I12" s="78" t="s">
        <v>132</v>
      </c>
      <c r="J12" s="78" t="s">
        <v>132</v>
      </c>
      <c r="K12" s="78">
        <v>24</v>
      </c>
      <c r="L12" s="65"/>
      <c r="M12" s="65">
        <v>0.24</v>
      </c>
      <c r="N12" s="65"/>
      <c r="O12" s="65">
        <v>0.13</v>
      </c>
      <c r="P12" s="65"/>
      <c r="Q12" s="65">
        <v>0.26</v>
      </c>
      <c r="R12" s="65"/>
      <c r="S12" s="65"/>
    </row>
    <row r="13" spans="1:19" ht="14.25" customHeight="1" x14ac:dyDescent="0.3">
      <c r="A13" s="194"/>
      <c r="B13" s="187"/>
      <c r="C13" s="197"/>
      <c r="D13" s="187"/>
      <c r="E13" s="187"/>
      <c r="F13" s="191" t="s">
        <v>85</v>
      </c>
      <c r="G13" s="191" t="s">
        <v>25</v>
      </c>
      <c r="H13" s="152" t="s">
        <v>13</v>
      </c>
      <c r="I13" s="78" t="s">
        <v>132</v>
      </c>
      <c r="J13" s="78" t="s">
        <v>132</v>
      </c>
      <c r="K13" s="78" t="s">
        <v>132</v>
      </c>
      <c r="L13" s="78" t="s">
        <v>132</v>
      </c>
      <c r="M13" s="78" t="s">
        <v>132</v>
      </c>
      <c r="N13" s="78" t="s">
        <v>132</v>
      </c>
      <c r="O13" s="65"/>
      <c r="P13" s="78" t="s">
        <v>132</v>
      </c>
      <c r="Q13" s="65"/>
      <c r="R13" s="78" t="s">
        <v>132</v>
      </c>
      <c r="S13" s="65"/>
    </row>
    <row r="14" spans="1:19" ht="14.25" customHeight="1" x14ac:dyDescent="0.3">
      <c r="A14" s="194"/>
      <c r="B14" s="187"/>
      <c r="C14" s="197"/>
      <c r="D14" s="187"/>
      <c r="E14" s="187"/>
      <c r="F14" s="192" t="s">
        <v>85</v>
      </c>
      <c r="G14" s="192" t="s">
        <v>25</v>
      </c>
      <c r="H14" s="152" t="s">
        <v>14</v>
      </c>
      <c r="I14" s="78" t="s">
        <v>132</v>
      </c>
      <c r="J14" s="78" t="s">
        <v>132</v>
      </c>
      <c r="K14" s="78" t="s">
        <v>132</v>
      </c>
      <c r="L14" s="78" t="s">
        <v>132</v>
      </c>
      <c r="M14" s="78" t="s">
        <v>132</v>
      </c>
      <c r="N14" s="78" t="s">
        <v>132</v>
      </c>
      <c r="O14" s="65"/>
      <c r="P14" s="78" t="s">
        <v>132</v>
      </c>
      <c r="Q14" s="65"/>
      <c r="R14" s="78" t="s">
        <v>132</v>
      </c>
      <c r="S14" s="65"/>
    </row>
    <row r="15" spans="1:19" ht="14.25" customHeight="1" x14ac:dyDescent="0.3">
      <c r="A15" s="194"/>
      <c r="B15" s="187" t="s">
        <v>6</v>
      </c>
      <c r="C15" s="196" t="s">
        <v>69</v>
      </c>
      <c r="D15" s="187" t="s">
        <v>7</v>
      </c>
      <c r="E15" s="187" t="s">
        <v>152</v>
      </c>
      <c r="F15" s="190" t="s">
        <v>85</v>
      </c>
      <c r="G15" s="190" t="s">
        <v>25</v>
      </c>
      <c r="H15" s="55" t="s">
        <v>131</v>
      </c>
      <c r="I15" s="99" t="s">
        <v>137</v>
      </c>
      <c r="J15" s="78" t="s">
        <v>132</v>
      </c>
      <c r="K15" s="64">
        <v>0.53</v>
      </c>
      <c r="L15" s="64">
        <v>0.65</v>
      </c>
      <c r="M15" s="64">
        <v>0.44</v>
      </c>
      <c r="N15" s="64">
        <v>0.7</v>
      </c>
      <c r="O15" s="64">
        <v>0.57999999999999996</v>
      </c>
      <c r="P15" s="64">
        <v>0.7</v>
      </c>
      <c r="Q15" s="64">
        <v>0.5</v>
      </c>
      <c r="R15" s="64">
        <v>0.7</v>
      </c>
      <c r="S15" s="64"/>
    </row>
    <row r="16" spans="1:19" ht="14.25" customHeight="1" x14ac:dyDescent="0.3">
      <c r="A16" s="194"/>
      <c r="B16" s="187"/>
      <c r="C16" s="197"/>
      <c r="D16" s="187"/>
      <c r="E16" s="187"/>
      <c r="F16" s="191" t="s">
        <v>85</v>
      </c>
      <c r="G16" s="191" t="s">
        <v>25</v>
      </c>
      <c r="H16" s="152" t="s">
        <v>9</v>
      </c>
      <c r="I16" s="78" t="s">
        <v>132</v>
      </c>
      <c r="J16" s="78" t="s">
        <v>132</v>
      </c>
      <c r="K16" s="147">
        <v>0.56000000000000005</v>
      </c>
      <c r="L16" s="65"/>
      <c r="M16" s="65">
        <v>0.46</v>
      </c>
      <c r="N16" s="65"/>
      <c r="O16" s="65">
        <v>0.6</v>
      </c>
      <c r="P16" s="65"/>
      <c r="Q16" s="65">
        <v>0.55000000000000004</v>
      </c>
      <c r="R16" s="65"/>
      <c r="S16" s="65"/>
    </row>
    <row r="17" spans="1:19" ht="14.25" customHeight="1" x14ac:dyDescent="0.3">
      <c r="A17" s="194"/>
      <c r="B17" s="187"/>
      <c r="C17" s="197"/>
      <c r="D17" s="187"/>
      <c r="E17" s="187"/>
      <c r="F17" s="191" t="s">
        <v>85</v>
      </c>
      <c r="G17" s="191" t="s">
        <v>25</v>
      </c>
      <c r="H17" s="152" t="s">
        <v>8</v>
      </c>
      <c r="I17" s="78" t="s">
        <v>132</v>
      </c>
      <c r="J17" s="78" t="s">
        <v>132</v>
      </c>
      <c r="K17" s="147">
        <v>0.39</v>
      </c>
      <c r="L17" s="65"/>
      <c r="M17" s="65">
        <v>0.36</v>
      </c>
      <c r="N17" s="65"/>
      <c r="O17" s="65">
        <v>0.34</v>
      </c>
      <c r="P17" s="65"/>
      <c r="Q17" s="65">
        <v>0.21</v>
      </c>
      <c r="R17" s="65"/>
      <c r="S17" s="65"/>
    </row>
    <row r="18" spans="1:19" ht="14.25" customHeight="1" x14ac:dyDescent="0.3">
      <c r="A18" s="194"/>
      <c r="B18" s="187"/>
      <c r="C18" s="197"/>
      <c r="D18" s="187"/>
      <c r="E18" s="187"/>
      <c r="F18" s="191" t="s">
        <v>85</v>
      </c>
      <c r="G18" s="191" t="s">
        <v>25</v>
      </c>
      <c r="H18" s="152" t="s">
        <v>13</v>
      </c>
      <c r="I18" s="78" t="s">
        <v>132</v>
      </c>
      <c r="J18" s="78" t="s">
        <v>132</v>
      </c>
      <c r="K18" s="78" t="s">
        <v>132</v>
      </c>
      <c r="L18" s="78" t="s">
        <v>132</v>
      </c>
      <c r="M18" s="78" t="s">
        <v>132</v>
      </c>
      <c r="N18" s="65"/>
      <c r="O18" s="65"/>
      <c r="P18" s="65"/>
      <c r="Q18" s="65"/>
      <c r="R18" s="65"/>
      <c r="S18" s="65"/>
    </row>
    <row r="19" spans="1:19" ht="14.25" customHeight="1" x14ac:dyDescent="0.3">
      <c r="A19" s="194"/>
      <c r="B19" s="187"/>
      <c r="C19" s="198"/>
      <c r="D19" s="190"/>
      <c r="E19" s="190"/>
      <c r="F19" s="191" t="s">
        <v>85</v>
      </c>
      <c r="G19" s="191" t="s">
        <v>25</v>
      </c>
      <c r="H19" s="150" t="s">
        <v>14</v>
      </c>
      <c r="I19" s="79" t="s">
        <v>132</v>
      </c>
      <c r="J19" s="78" t="s">
        <v>132</v>
      </c>
      <c r="K19" s="78" t="s">
        <v>132</v>
      </c>
      <c r="L19" s="78" t="s">
        <v>132</v>
      </c>
      <c r="M19" s="78" t="s">
        <v>132</v>
      </c>
      <c r="N19" s="74"/>
      <c r="O19" s="74"/>
      <c r="P19" s="74"/>
      <c r="Q19" s="74"/>
      <c r="R19" s="74"/>
      <c r="S19" s="74"/>
    </row>
    <row r="20" spans="1:19" ht="193.2" x14ac:dyDescent="0.3">
      <c r="A20" s="195"/>
      <c r="B20" s="73" t="s">
        <v>103</v>
      </c>
      <c r="C20" s="154" t="s">
        <v>123</v>
      </c>
      <c r="D20" s="153" t="s">
        <v>7</v>
      </c>
      <c r="E20" s="153" t="s">
        <v>158</v>
      </c>
      <c r="F20" s="153" t="s">
        <v>104</v>
      </c>
      <c r="G20" s="153" t="s">
        <v>25</v>
      </c>
      <c r="H20" s="70" t="s">
        <v>131</v>
      </c>
      <c r="I20" s="80" t="s">
        <v>105</v>
      </c>
      <c r="J20" s="76" t="s">
        <v>132</v>
      </c>
      <c r="K20" s="76" t="s">
        <v>132</v>
      </c>
      <c r="L20" s="76" t="s">
        <v>132</v>
      </c>
      <c r="M20" s="75" t="s">
        <v>132</v>
      </c>
      <c r="N20" s="75" t="s">
        <v>106</v>
      </c>
      <c r="O20" s="75" t="s">
        <v>132</v>
      </c>
      <c r="P20" s="75" t="s">
        <v>106</v>
      </c>
      <c r="Q20" s="75" t="s">
        <v>132</v>
      </c>
      <c r="R20" s="75" t="s">
        <v>106</v>
      </c>
      <c r="S20" s="75" t="s">
        <v>132</v>
      </c>
    </row>
    <row r="21" spans="1:19" x14ac:dyDescent="0.3">
      <c r="A21" s="112"/>
      <c r="B21" s="112"/>
      <c r="C21" s="112"/>
      <c r="D21" s="112"/>
      <c r="E21" s="112"/>
      <c r="F21" s="112"/>
      <c r="G21" s="112"/>
      <c r="H21" s="112"/>
      <c r="I21" s="112"/>
      <c r="J21" s="112"/>
      <c r="K21" s="112"/>
      <c r="L21" s="112"/>
      <c r="M21" s="112"/>
      <c r="N21" s="112"/>
      <c r="O21" s="112"/>
      <c r="P21" s="112"/>
      <c r="Q21" s="112"/>
      <c r="R21" s="112"/>
      <c r="S21" s="112"/>
    </row>
    <row r="22" spans="1:19" x14ac:dyDescent="0.3">
      <c r="A22" s="112"/>
      <c r="B22" s="112"/>
      <c r="C22" s="112"/>
      <c r="D22" s="112"/>
      <c r="E22" s="112"/>
      <c r="F22" s="112"/>
      <c r="G22" s="112"/>
      <c r="H22" s="112"/>
      <c r="I22" s="112"/>
      <c r="J22" s="174">
        <v>2017</v>
      </c>
      <c r="K22" s="175"/>
      <c r="L22" s="176">
        <v>2018</v>
      </c>
      <c r="M22" s="173"/>
      <c r="N22" s="172">
        <v>2019</v>
      </c>
      <c r="O22" s="173"/>
      <c r="P22" s="172">
        <v>2020</v>
      </c>
      <c r="Q22" s="173"/>
      <c r="R22" s="172">
        <v>2021</v>
      </c>
      <c r="S22" s="173"/>
    </row>
    <row r="23" spans="1:19" x14ac:dyDescent="0.3">
      <c r="A23" s="56" t="s">
        <v>124</v>
      </c>
      <c r="B23" s="57" t="s">
        <v>125</v>
      </c>
      <c r="C23" s="53" t="s">
        <v>133</v>
      </c>
      <c r="D23" s="53" t="s">
        <v>3</v>
      </c>
      <c r="E23" s="53" t="s">
        <v>127</v>
      </c>
      <c r="F23" s="53" t="s">
        <v>128</v>
      </c>
      <c r="G23" s="81" t="s">
        <v>0</v>
      </c>
      <c r="H23" s="66" t="s">
        <v>129</v>
      </c>
      <c r="I23" s="67" t="s">
        <v>1</v>
      </c>
      <c r="J23" s="68" t="s">
        <v>42</v>
      </c>
      <c r="K23" s="68" t="s">
        <v>130</v>
      </c>
      <c r="L23" s="68" t="s">
        <v>42</v>
      </c>
      <c r="M23" s="68" t="s">
        <v>130</v>
      </c>
      <c r="N23" s="68" t="s">
        <v>42</v>
      </c>
      <c r="O23" s="68" t="s">
        <v>130</v>
      </c>
      <c r="P23" s="68" t="s">
        <v>42</v>
      </c>
      <c r="Q23" s="68" t="s">
        <v>130</v>
      </c>
      <c r="R23" s="68" t="s">
        <v>42</v>
      </c>
      <c r="S23" s="68" t="s">
        <v>130</v>
      </c>
    </row>
    <row r="24" spans="1:19" s="1" customFormat="1" ht="124.2" x14ac:dyDescent="0.3">
      <c r="A24" s="105" t="s">
        <v>138</v>
      </c>
      <c r="B24" s="69" t="s">
        <v>4</v>
      </c>
      <c r="C24" s="69" t="s">
        <v>91</v>
      </c>
      <c r="D24" s="69" t="s">
        <v>24</v>
      </c>
      <c r="E24" s="69" t="s">
        <v>92</v>
      </c>
      <c r="F24" s="69" t="s">
        <v>95</v>
      </c>
      <c r="G24" s="69" t="s">
        <v>26</v>
      </c>
      <c r="H24" s="70" t="s">
        <v>131</v>
      </c>
      <c r="I24" s="71">
        <v>97</v>
      </c>
      <c r="J24" s="72">
        <v>150</v>
      </c>
      <c r="K24" s="72">
        <v>189</v>
      </c>
      <c r="L24" s="72">
        <v>150</v>
      </c>
      <c r="M24" s="72">
        <v>53</v>
      </c>
      <c r="N24" s="72">
        <v>175</v>
      </c>
      <c r="O24" s="72">
        <v>349</v>
      </c>
      <c r="P24" s="72">
        <v>200</v>
      </c>
      <c r="Q24" s="72">
        <v>65</v>
      </c>
      <c r="R24" s="72">
        <v>200</v>
      </c>
      <c r="S24" s="72"/>
    </row>
    <row r="25" spans="1:19" x14ac:dyDescent="0.3">
      <c r="B25" s="112"/>
      <c r="C25" s="112"/>
      <c r="D25" s="112"/>
      <c r="E25" s="112"/>
      <c r="F25" s="112"/>
      <c r="G25" s="112"/>
      <c r="H25" s="112"/>
      <c r="I25" s="112"/>
      <c r="J25" s="112"/>
      <c r="K25" s="112"/>
      <c r="L25" s="112"/>
      <c r="M25" s="112"/>
      <c r="N25" s="112"/>
      <c r="O25" s="112"/>
      <c r="P25" s="112"/>
      <c r="Q25" s="112"/>
      <c r="R25" s="112"/>
      <c r="S25" s="112"/>
    </row>
    <row r="26" spans="1:19" x14ac:dyDescent="0.3">
      <c r="A26" s="114" t="s">
        <v>23</v>
      </c>
      <c r="B26" s="112"/>
      <c r="C26" s="112"/>
      <c r="D26" s="112"/>
      <c r="E26" s="112"/>
      <c r="F26" s="112"/>
      <c r="G26" s="112"/>
      <c r="H26" s="112"/>
      <c r="I26" s="112"/>
      <c r="J26" s="112"/>
      <c r="K26" s="112"/>
      <c r="L26" s="112"/>
      <c r="M26" s="112"/>
      <c r="N26" s="112"/>
      <c r="O26" s="112"/>
      <c r="P26" s="112"/>
      <c r="Q26" s="112"/>
      <c r="R26" s="112"/>
      <c r="S26" s="112"/>
    </row>
    <row r="27" spans="1:19" ht="15" customHeight="1" x14ac:dyDescent="0.3">
      <c r="A27" s="151" t="s">
        <v>27</v>
      </c>
      <c r="B27" s="115"/>
      <c r="C27" s="115"/>
      <c r="D27" s="115"/>
      <c r="E27" s="115"/>
      <c r="F27" s="115"/>
      <c r="G27" s="116"/>
      <c r="H27" s="112"/>
      <c r="I27" s="112"/>
      <c r="J27" s="112"/>
      <c r="K27" s="112"/>
      <c r="L27" s="112"/>
      <c r="M27" s="112"/>
      <c r="N27" s="112"/>
      <c r="O27" s="112"/>
      <c r="P27" s="112"/>
      <c r="Q27" s="112"/>
      <c r="R27" s="112"/>
      <c r="S27" s="112"/>
    </row>
    <row r="28" spans="1:19" ht="15" customHeight="1" x14ac:dyDescent="0.3">
      <c r="A28" s="151" t="s">
        <v>93</v>
      </c>
      <c r="B28" s="115"/>
      <c r="C28" s="115"/>
      <c r="D28" s="115"/>
      <c r="E28" s="115"/>
      <c r="F28" s="115"/>
      <c r="G28" s="116"/>
      <c r="H28" s="112"/>
      <c r="I28" s="112"/>
      <c r="J28" s="112"/>
      <c r="K28" s="112"/>
      <c r="L28" s="112"/>
      <c r="M28" s="112"/>
      <c r="N28" s="112"/>
      <c r="O28" s="112"/>
      <c r="P28" s="112"/>
      <c r="Q28" s="112"/>
      <c r="R28" s="112"/>
      <c r="S28" s="112"/>
    </row>
    <row r="29" spans="1:19" ht="15" customHeight="1" x14ac:dyDescent="0.3">
      <c r="A29" s="151" t="s">
        <v>56</v>
      </c>
      <c r="B29" s="115"/>
      <c r="C29" s="115"/>
      <c r="D29" s="115"/>
      <c r="E29" s="115"/>
      <c r="F29" s="115"/>
      <c r="G29" s="116"/>
      <c r="H29" s="112"/>
      <c r="I29" s="112"/>
      <c r="J29" s="112"/>
      <c r="K29" s="112"/>
      <c r="L29" s="112"/>
      <c r="M29" s="112"/>
      <c r="N29" s="112"/>
      <c r="O29" s="112"/>
      <c r="P29" s="112"/>
      <c r="Q29" s="112"/>
      <c r="R29" s="112"/>
      <c r="S29" s="112"/>
    </row>
    <row r="30" spans="1:19" ht="15" customHeight="1" x14ac:dyDescent="0.3">
      <c r="A30" s="178" t="s">
        <v>28</v>
      </c>
      <c r="B30" s="178"/>
      <c r="C30" s="178"/>
      <c r="D30" s="178"/>
      <c r="E30" s="178"/>
      <c r="F30" s="178"/>
      <c r="G30" s="178"/>
      <c r="H30" s="112"/>
      <c r="I30" s="112"/>
      <c r="J30" s="112"/>
      <c r="K30" s="112"/>
      <c r="L30" s="112"/>
      <c r="M30" s="112"/>
      <c r="N30" s="112"/>
      <c r="O30" s="112"/>
      <c r="P30" s="112"/>
      <c r="Q30" s="112"/>
      <c r="R30" s="112"/>
      <c r="S30" s="112"/>
    </row>
    <row r="31" spans="1:19" ht="15" customHeight="1" x14ac:dyDescent="0.3">
      <c r="A31" s="179" t="s">
        <v>29</v>
      </c>
      <c r="B31" s="179"/>
      <c r="C31" s="179"/>
      <c r="D31" s="179"/>
      <c r="E31" s="179"/>
      <c r="F31" s="179"/>
      <c r="G31" s="179"/>
      <c r="H31" s="112"/>
      <c r="I31" s="112"/>
      <c r="J31" s="112"/>
      <c r="K31" s="112"/>
      <c r="L31" s="112"/>
      <c r="M31" s="112"/>
      <c r="N31" s="112"/>
      <c r="O31" s="112"/>
      <c r="P31" s="112"/>
      <c r="Q31" s="112"/>
      <c r="R31" s="112"/>
      <c r="S31" s="112"/>
    </row>
    <row r="32" spans="1:19" x14ac:dyDescent="0.3">
      <c r="A32" s="112"/>
      <c r="B32" s="112"/>
      <c r="C32" s="112"/>
      <c r="D32" s="112"/>
      <c r="E32" s="112"/>
      <c r="F32" s="112"/>
      <c r="G32" s="112"/>
      <c r="H32" s="112"/>
      <c r="I32" s="112"/>
      <c r="J32" s="112"/>
      <c r="K32" s="112"/>
      <c r="L32" s="112"/>
      <c r="M32" s="112"/>
      <c r="N32" s="112"/>
      <c r="O32" s="112"/>
      <c r="P32" s="112"/>
      <c r="Q32" s="112"/>
      <c r="R32" s="112"/>
      <c r="S32" s="112"/>
    </row>
    <row r="33" spans="1:19" x14ac:dyDescent="0.3">
      <c r="A33" s="112"/>
      <c r="B33" s="112"/>
      <c r="C33" s="112"/>
      <c r="D33" s="112"/>
      <c r="E33" s="112"/>
      <c r="F33" s="112"/>
      <c r="G33" s="112"/>
      <c r="H33" s="112"/>
      <c r="I33" s="112"/>
      <c r="J33" s="112"/>
      <c r="K33" s="112"/>
      <c r="L33" s="112"/>
      <c r="M33" s="112"/>
      <c r="N33" s="112"/>
      <c r="O33" s="112"/>
      <c r="P33" s="112"/>
      <c r="Q33" s="112"/>
      <c r="R33" s="112"/>
      <c r="S33" s="112"/>
    </row>
    <row r="34" spans="1:19" x14ac:dyDescent="0.3">
      <c r="A34" s="112"/>
      <c r="B34" s="112"/>
      <c r="C34" s="112"/>
      <c r="D34" s="112"/>
      <c r="E34" s="112"/>
      <c r="F34" s="112"/>
      <c r="G34" s="112"/>
      <c r="H34" s="112"/>
      <c r="I34" s="112"/>
      <c r="J34" s="174">
        <v>2017</v>
      </c>
      <c r="K34" s="175"/>
      <c r="L34" s="176">
        <v>2018</v>
      </c>
      <c r="M34" s="173"/>
      <c r="N34" s="172">
        <v>2019</v>
      </c>
      <c r="O34" s="173"/>
      <c r="P34" s="172">
        <v>2020</v>
      </c>
      <c r="Q34" s="173"/>
      <c r="R34" s="172">
        <v>2021</v>
      </c>
      <c r="S34" s="173"/>
    </row>
    <row r="35" spans="1:19" x14ac:dyDescent="0.3">
      <c r="A35" s="56" t="s">
        <v>124</v>
      </c>
      <c r="B35" s="57" t="s">
        <v>125</v>
      </c>
      <c r="C35" s="53" t="s">
        <v>133</v>
      </c>
      <c r="D35" s="53" t="s">
        <v>3</v>
      </c>
      <c r="E35" s="53" t="s">
        <v>127</v>
      </c>
      <c r="F35" s="53" t="s">
        <v>128</v>
      </c>
      <c r="G35" s="81" t="s">
        <v>0</v>
      </c>
      <c r="H35" s="66" t="s">
        <v>129</v>
      </c>
      <c r="I35" s="67" t="s">
        <v>1</v>
      </c>
      <c r="J35" s="68" t="s">
        <v>42</v>
      </c>
      <c r="K35" s="68" t="s">
        <v>130</v>
      </c>
      <c r="L35" s="68" t="s">
        <v>42</v>
      </c>
      <c r="M35" s="68" t="s">
        <v>130</v>
      </c>
      <c r="N35" s="68" t="s">
        <v>42</v>
      </c>
      <c r="O35" s="68" t="s">
        <v>130</v>
      </c>
      <c r="P35" s="68" t="s">
        <v>42</v>
      </c>
      <c r="Q35" s="68" t="s">
        <v>130</v>
      </c>
      <c r="R35" s="68" t="s">
        <v>42</v>
      </c>
      <c r="S35" s="68" t="s">
        <v>130</v>
      </c>
    </row>
    <row r="36" spans="1:19" ht="119.25" customHeight="1" x14ac:dyDescent="0.3">
      <c r="A36" s="200" t="s">
        <v>163</v>
      </c>
      <c r="B36" s="69" t="s">
        <v>4</v>
      </c>
      <c r="C36" s="69" t="s">
        <v>96</v>
      </c>
      <c r="D36" s="69" t="s">
        <v>24</v>
      </c>
      <c r="E36" s="69" t="s">
        <v>97</v>
      </c>
      <c r="F36" s="69" t="s">
        <v>60</v>
      </c>
      <c r="G36" s="69" t="s">
        <v>30</v>
      </c>
      <c r="H36" s="70" t="s">
        <v>131</v>
      </c>
      <c r="I36" s="77" t="s">
        <v>143</v>
      </c>
      <c r="J36" s="78" t="s">
        <v>132</v>
      </c>
      <c r="K36" s="78" t="s">
        <v>132</v>
      </c>
      <c r="L36" s="72">
        <v>50</v>
      </c>
      <c r="M36" s="72">
        <v>36</v>
      </c>
      <c r="N36" s="72">
        <v>55</v>
      </c>
      <c r="O36" s="72" t="s">
        <v>183</v>
      </c>
      <c r="P36" s="72">
        <v>60</v>
      </c>
      <c r="Q36" s="72">
        <v>6</v>
      </c>
      <c r="R36" s="72">
        <v>60</v>
      </c>
      <c r="S36" s="72"/>
    </row>
    <row r="37" spans="1:19" x14ac:dyDescent="0.3">
      <c r="A37" s="112"/>
      <c r="B37" s="112"/>
      <c r="C37" s="112"/>
      <c r="D37" s="112"/>
      <c r="E37" s="112"/>
      <c r="F37" s="112"/>
      <c r="G37" s="112"/>
      <c r="H37" s="112"/>
      <c r="I37" s="112"/>
      <c r="J37" s="112"/>
      <c r="K37" s="112"/>
      <c r="L37" s="112"/>
      <c r="M37" s="112"/>
      <c r="N37" s="112"/>
      <c r="O37" s="112"/>
      <c r="P37" s="112"/>
      <c r="Q37" s="112"/>
      <c r="R37" s="112"/>
      <c r="S37" s="112"/>
    </row>
    <row r="38" spans="1:19" x14ac:dyDescent="0.3">
      <c r="A38" s="114" t="s">
        <v>22</v>
      </c>
      <c r="B38" s="112"/>
      <c r="C38" s="112"/>
      <c r="D38" s="112"/>
      <c r="E38" s="112"/>
      <c r="F38" s="112"/>
      <c r="G38" s="112"/>
      <c r="H38" s="112"/>
      <c r="I38" s="112"/>
      <c r="J38" s="112"/>
      <c r="K38" s="112"/>
      <c r="L38" s="112"/>
      <c r="M38" s="112"/>
      <c r="N38" s="112"/>
      <c r="O38" s="112"/>
      <c r="P38" s="112"/>
      <c r="Q38" s="112"/>
      <c r="R38" s="112"/>
      <c r="S38" s="112"/>
    </row>
    <row r="39" spans="1:19" ht="15" customHeight="1" x14ac:dyDescent="0.3">
      <c r="A39" s="179" t="s">
        <v>98</v>
      </c>
      <c r="B39" s="179"/>
      <c r="C39" s="179"/>
      <c r="D39" s="179"/>
      <c r="E39" s="179"/>
      <c r="F39" s="179"/>
      <c r="G39" s="179"/>
      <c r="H39" s="112"/>
      <c r="I39" s="112"/>
      <c r="J39" s="112"/>
      <c r="K39" s="112"/>
      <c r="L39" s="112"/>
      <c r="M39" s="112"/>
      <c r="N39" s="112"/>
      <c r="O39" s="112"/>
      <c r="P39" s="112"/>
      <c r="Q39" s="112"/>
      <c r="R39" s="112"/>
      <c r="S39" s="112"/>
    </row>
    <row r="40" spans="1:19" x14ac:dyDescent="0.3">
      <c r="A40" s="112"/>
      <c r="B40" s="112"/>
      <c r="C40" s="112"/>
      <c r="D40" s="112"/>
      <c r="E40" s="112"/>
      <c r="F40" s="112"/>
      <c r="G40" s="112"/>
      <c r="H40" s="112"/>
      <c r="I40" s="112"/>
      <c r="J40" s="112"/>
      <c r="K40" s="112"/>
      <c r="L40" s="112"/>
      <c r="M40" s="112"/>
      <c r="N40" s="112"/>
      <c r="O40" s="112"/>
      <c r="P40" s="112"/>
      <c r="Q40" s="112"/>
      <c r="R40" s="112"/>
      <c r="S40" s="112"/>
    </row>
    <row r="41" spans="1:19" x14ac:dyDescent="0.3">
      <c r="A41" s="112"/>
      <c r="B41" s="112"/>
      <c r="C41" s="112"/>
      <c r="D41" s="112"/>
      <c r="E41" s="112"/>
      <c r="F41" s="112"/>
      <c r="G41" s="112"/>
      <c r="H41" s="112"/>
      <c r="I41" s="112"/>
      <c r="J41" s="174">
        <v>2017</v>
      </c>
      <c r="K41" s="175"/>
      <c r="L41" s="176">
        <v>2018</v>
      </c>
      <c r="M41" s="173"/>
      <c r="N41" s="172">
        <v>2019</v>
      </c>
      <c r="O41" s="173"/>
      <c r="P41" s="172">
        <v>2020</v>
      </c>
      <c r="Q41" s="173"/>
      <c r="R41" s="172">
        <v>2021</v>
      </c>
      <c r="S41" s="173"/>
    </row>
    <row r="42" spans="1:19" x14ac:dyDescent="0.3">
      <c r="A42" s="56" t="s">
        <v>124</v>
      </c>
      <c r="B42" s="57" t="s">
        <v>125</v>
      </c>
      <c r="C42" s="53" t="s">
        <v>133</v>
      </c>
      <c r="D42" s="53" t="s">
        <v>3</v>
      </c>
      <c r="E42" s="53" t="s">
        <v>127</v>
      </c>
      <c r="F42" s="53" t="s">
        <v>128</v>
      </c>
      <c r="G42" s="81" t="s">
        <v>0</v>
      </c>
      <c r="H42" s="66" t="s">
        <v>129</v>
      </c>
      <c r="I42" s="67" t="s">
        <v>1</v>
      </c>
      <c r="J42" s="68" t="s">
        <v>42</v>
      </c>
      <c r="K42" s="68" t="s">
        <v>130</v>
      </c>
      <c r="L42" s="68" t="s">
        <v>42</v>
      </c>
      <c r="M42" s="68" t="s">
        <v>130</v>
      </c>
      <c r="N42" s="68" t="s">
        <v>42</v>
      </c>
      <c r="O42" s="68" t="s">
        <v>130</v>
      </c>
      <c r="P42" s="68" t="s">
        <v>42</v>
      </c>
      <c r="Q42" s="68" t="s">
        <v>130</v>
      </c>
      <c r="R42" s="68" t="s">
        <v>42</v>
      </c>
      <c r="S42" s="68" t="s">
        <v>130</v>
      </c>
    </row>
    <row r="43" spans="1:19" ht="234.6" x14ac:dyDescent="0.3">
      <c r="A43" s="183" t="s">
        <v>173</v>
      </c>
      <c r="B43" s="69" t="s">
        <v>4</v>
      </c>
      <c r="C43" s="69" t="s">
        <v>81</v>
      </c>
      <c r="D43" s="69" t="s">
        <v>24</v>
      </c>
      <c r="E43" s="69" t="s">
        <v>109</v>
      </c>
      <c r="F43" s="69" t="s">
        <v>82</v>
      </c>
      <c r="G43" s="69" t="s">
        <v>30</v>
      </c>
      <c r="H43" s="70" t="s">
        <v>131</v>
      </c>
      <c r="I43" s="77" t="s">
        <v>143</v>
      </c>
      <c r="J43" s="72">
        <v>13</v>
      </c>
      <c r="K43" s="78" t="s">
        <v>132</v>
      </c>
      <c r="L43" s="72">
        <v>10</v>
      </c>
      <c r="M43" s="72">
        <v>5</v>
      </c>
      <c r="N43" s="72">
        <v>12</v>
      </c>
      <c r="O43" s="72">
        <v>2</v>
      </c>
      <c r="P43" s="72">
        <v>14</v>
      </c>
      <c r="Q43" s="72">
        <v>2</v>
      </c>
      <c r="R43" s="72">
        <v>14</v>
      </c>
      <c r="S43" s="72"/>
    </row>
    <row r="44" spans="1:19" ht="41.4" x14ac:dyDescent="0.3">
      <c r="A44" s="184"/>
      <c r="B44" s="69" t="s">
        <v>5</v>
      </c>
      <c r="C44" s="69" t="s">
        <v>147</v>
      </c>
      <c r="D44" s="69" t="s">
        <v>24</v>
      </c>
      <c r="E44" s="69" t="s">
        <v>116</v>
      </c>
      <c r="F44" s="69" t="s">
        <v>83</v>
      </c>
      <c r="G44" s="69" t="s">
        <v>75</v>
      </c>
      <c r="H44" s="70" t="s">
        <v>131</v>
      </c>
      <c r="I44" s="77" t="s">
        <v>143</v>
      </c>
      <c r="J44" s="72">
        <v>600</v>
      </c>
      <c r="K44" s="72">
        <v>1014</v>
      </c>
      <c r="L44" s="82">
        <v>779</v>
      </c>
      <c r="M44" s="72">
        <v>978</v>
      </c>
      <c r="N44" s="82">
        <v>894</v>
      </c>
      <c r="O44" s="72">
        <v>974</v>
      </c>
      <c r="P44" s="82">
        <v>1009</v>
      </c>
      <c r="Q44" s="72">
        <v>931</v>
      </c>
      <c r="R44" s="82">
        <v>1009</v>
      </c>
      <c r="S44" s="72"/>
    </row>
    <row r="45" spans="1:19" x14ac:dyDescent="0.3">
      <c r="A45" s="112"/>
      <c r="B45" s="112"/>
      <c r="C45" s="112"/>
      <c r="D45" s="112"/>
      <c r="E45" s="112"/>
      <c r="F45" s="112"/>
      <c r="G45" s="112"/>
      <c r="H45" s="112"/>
      <c r="I45" s="112"/>
      <c r="J45" s="112"/>
      <c r="K45" s="112"/>
      <c r="L45" s="112"/>
      <c r="M45" s="112"/>
      <c r="N45" s="112"/>
      <c r="O45" s="112"/>
      <c r="P45" s="112"/>
      <c r="Q45" s="112"/>
      <c r="R45" s="112"/>
      <c r="S45" s="112"/>
    </row>
    <row r="46" spans="1:19" x14ac:dyDescent="0.3">
      <c r="A46" s="114" t="s">
        <v>38</v>
      </c>
      <c r="B46" s="112"/>
      <c r="C46" s="112"/>
      <c r="D46" s="112"/>
      <c r="E46" s="112"/>
      <c r="F46" s="112"/>
      <c r="G46" s="112"/>
      <c r="H46" s="112"/>
      <c r="I46" s="112"/>
      <c r="J46" s="112"/>
      <c r="K46" s="112"/>
      <c r="L46" s="112"/>
      <c r="M46" s="112"/>
      <c r="N46" s="112"/>
      <c r="O46" s="112"/>
      <c r="P46" s="112"/>
      <c r="Q46" s="112"/>
      <c r="R46" s="112"/>
      <c r="S46" s="112"/>
    </row>
    <row r="47" spans="1:19" ht="15" customHeight="1" x14ac:dyDescent="0.3">
      <c r="A47" s="151" t="s">
        <v>32</v>
      </c>
      <c r="B47" s="115"/>
      <c r="C47" s="115"/>
      <c r="D47" s="115"/>
      <c r="E47" s="115"/>
      <c r="F47" s="115"/>
      <c r="G47" s="116"/>
      <c r="H47" s="112"/>
      <c r="I47" s="112"/>
      <c r="J47" s="112"/>
      <c r="K47" s="112"/>
      <c r="L47" s="112"/>
      <c r="M47" s="112"/>
      <c r="N47" s="112"/>
      <c r="O47" s="112"/>
      <c r="P47" s="112"/>
      <c r="Q47" s="112"/>
      <c r="R47" s="112"/>
      <c r="S47" s="112"/>
    </row>
    <row r="48" spans="1:19" ht="15" customHeight="1" x14ac:dyDescent="0.3">
      <c r="A48" s="151" t="s">
        <v>31</v>
      </c>
      <c r="B48" s="115"/>
      <c r="C48" s="115"/>
      <c r="D48" s="115"/>
      <c r="E48" s="115"/>
      <c r="F48" s="115"/>
      <c r="G48" s="116"/>
      <c r="H48" s="112"/>
      <c r="I48" s="112"/>
      <c r="J48" s="112"/>
      <c r="K48" s="112"/>
      <c r="L48" s="112"/>
      <c r="M48" s="112"/>
      <c r="N48" s="112"/>
      <c r="O48" s="112"/>
      <c r="P48" s="112"/>
      <c r="Q48" s="112"/>
      <c r="R48" s="112"/>
      <c r="S48" s="112"/>
    </row>
    <row r="49" spans="1:19" x14ac:dyDescent="0.3">
      <c r="A49" s="151" t="s">
        <v>160</v>
      </c>
      <c r="B49" s="115"/>
      <c r="C49" s="115"/>
      <c r="D49" s="115"/>
      <c r="E49" s="115"/>
      <c r="F49" s="115"/>
      <c r="G49" s="116"/>
    </row>
    <row r="50" spans="1:19" x14ac:dyDescent="0.3">
      <c r="A50" s="151" t="s">
        <v>161</v>
      </c>
      <c r="B50" s="115"/>
      <c r="C50" s="115"/>
      <c r="D50" s="115"/>
      <c r="E50" s="115"/>
      <c r="F50" s="115"/>
      <c r="G50" s="116"/>
      <c r="H50" s="112"/>
      <c r="I50" s="112"/>
      <c r="J50" s="112"/>
      <c r="K50" s="112"/>
      <c r="L50" s="112"/>
      <c r="M50" s="112"/>
      <c r="N50" s="112"/>
      <c r="O50" s="112"/>
      <c r="P50" s="112"/>
      <c r="Q50" s="112"/>
      <c r="R50" s="112"/>
      <c r="S50" s="112"/>
    </row>
    <row r="51" spans="1:19" x14ac:dyDescent="0.3">
      <c r="A51" s="178" t="s">
        <v>162</v>
      </c>
      <c r="B51" s="178"/>
      <c r="C51" s="178"/>
      <c r="D51" s="178"/>
      <c r="E51" s="178"/>
      <c r="F51" s="178"/>
      <c r="G51" s="178"/>
      <c r="H51" s="112"/>
      <c r="I51" s="112"/>
      <c r="J51" s="112"/>
      <c r="K51" s="112"/>
      <c r="L51" s="112"/>
      <c r="M51" s="112"/>
      <c r="N51" s="112"/>
      <c r="O51" s="112"/>
      <c r="P51" s="112"/>
      <c r="Q51" s="112"/>
      <c r="R51" s="112"/>
      <c r="S51" s="112"/>
    </row>
    <row r="52" spans="1:19" x14ac:dyDescent="0.3">
      <c r="H52" s="112"/>
      <c r="I52" s="112"/>
      <c r="J52" s="112"/>
      <c r="K52" s="112"/>
      <c r="L52" s="112"/>
      <c r="M52" s="112"/>
      <c r="N52" s="112"/>
      <c r="O52" s="112"/>
      <c r="P52" s="112"/>
      <c r="Q52" s="112"/>
      <c r="R52" s="112"/>
      <c r="S52" s="112"/>
    </row>
    <row r="53" spans="1:19" x14ac:dyDescent="0.3">
      <c r="A53" s="112"/>
      <c r="B53" s="112"/>
      <c r="C53" s="112"/>
      <c r="D53" s="112"/>
      <c r="E53" s="112"/>
      <c r="F53" s="112"/>
      <c r="G53" s="112"/>
      <c r="H53" s="112"/>
      <c r="I53" s="112"/>
      <c r="J53" s="112"/>
      <c r="K53" s="112"/>
      <c r="L53" s="112"/>
      <c r="M53" s="112"/>
      <c r="N53" s="112"/>
      <c r="O53" s="112"/>
      <c r="P53" s="112"/>
      <c r="Q53" s="112"/>
      <c r="R53" s="112"/>
      <c r="S53" s="112"/>
    </row>
    <row r="54" spans="1:19" x14ac:dyDescent="0.3">
      <c r="A54" s="112"/>
      <c r="B54" s="112"/>
      <c r="C54" s="112"/>
      <c r="D54" s="112"/>
      <c r="E54" s="112"/>
      <c r="F54" s="112"/>
      <c r="G54" s="112"/>
      <c r="H54" s="112"/>
      <c r="I54" s="112"/>
      <c r="J54" s="174">
        <v>2017</v>
      </c>
      <c r="K54" s="175"/>
      <c r="L54" s="176">
        <v>2018</v>
      </c>
      <c r="M54" s="173"/>
      <c r="N54" s="172">
        <v>2019</v>
      </c>
      <c r="O54" s="173"/>
      <c r="P54" s="172">
        <v>2020</v>
      </c>
      <c r="Q54" s="173"/>
      <c r="R54" s="172">
        <v>2021</v>
      </c>
      <c r="S54" s="173"/>
    </row>
    <row r="55" spans="1:19" x14ac:dyDescent="0.3">
      <c r="A55" s="56" t="s">
        <v>124</v>
      </c>
      <c r="B55" s="57" t="s">
        <v>125</v>
      </c>
      <c r="C55" s="53" t="s">
        <v>133</v>
      </c>
      <c r="D55" s="53" t="s">
        <v>3</v>
      </c>
      <c r="E55" s="53" t="s">
        <v>127</v>
      </c>
      <c r="F55" s="53" t="s">
        <v>128</v>
      </c>
      <c r="G55" s="81" t="s">
        <v>0</v>
      </c>
      <c r="H55" s="66" t="s">
        <v>129</v>
      </c>
      <c r="I55" s="67" t="s">
        <v>1</v>
      </c>
      <c r="J55" s="68" t="s">
        <v>42</v>
      </c>
      <c r="K55" s="68" t="s">
        <v>130</v>
      </c>
      <c r="L55" s="68" t="s">
        <v>42</v>
      </c>
      <c r="M55" s="68" t="s">
        <v>130</v>
      </c>
      <c r="N55" s="68" t="s">
        <v>42</v>
      </c>
      <c r="O55" s="68" t="s">
        <v>130</v>
      </c>
      <c r="P55" s="68" t="s">
        <v>42</v>
      </c>
      <c r="Q55" s="68" t="s">
        <v>130</v>
      </c>
      <c r="R55" s="68" t="s">
        <v>42</v>
      </c>
      <c r="S55" s="68" t="s">
        <v>130</v>
      </c>
    </row>
    <row r="56" spans="1:19" ht="82.8" x14ac:dyDescent="0.3">
      <c r="A56" s="105" t="s">
        <v>171</v>
      </c>
      <c r="B56" s="69" t="s">
        <v>4</v>
      </c>
      <c r="C56" s="201" t="s">
        <v>166</v>
      </c>
      <c r="D56" s="69" t="s">
        <v>24</v>
      </c>
      <c r="E56" s="201" t="s">
        <v>179</v>
      </c>
      <c r="F56" s="69" t="s">
        <v>82</v>
      </c>
      <c r="G56" s="69" t="s">
        <v>30</v>
      </c>
      <c r="H56" s="70" t="s">
        <v>139</v>
      </c>
      <c r="I56" s="77" t="s">
        <v>143</v>
      </c>
      <c r="J56" s="78" t="s">
        <v>132</v>
      </c>
      <c r="K56" s="78" t="s">
        <v>132</v>
      </c>
      <c r="L56" s="72">
        <v>3</v>
      </c>
      <c r="M56" s="72">
        <v>9</v>
      </c>
      <c r="N56" s="72">
        <v>6</v>
      </c>
      <c r="O56" s="72">
        <v>6</v>
      </c>
      <c r="P56" s="72">
        <v>9</v>
      </c>
      <c r="Q56" s="72">
        <v>0</v>
      </c>
      <c r="R56" s="72">
        <v>9</v>
      </c>
      <c r="S56" s="72"/>
    </row>
    <row r="57" spans="1:19" x14ac:dyDescent="0.3">
      <c r="A57" s="112"/>
      <c r="B57" s="112"/>
      <c r="C57" s="112"/>
      <c r="D57" s="112"/>
      <c r="E57" s="112"/>
      <c r="F57" s="112"/>
      <c r="G57" s="112"/>
      <c r="H57" s="112"/>
      <c r="I57" s="112"/>
      <c r="J57" s="112"/>
      <c r="K57" s="112"/>
      <c r="L57" s="112"/>
      <c r="M57" s="112"/>
      <c r="N57" s="112"/>
      <c r="O57" s="112"/>
      <c r="P57" s="112"/>
      <c r="Q57" s="112"/>
      <c r="R57" s="112"/>
      <c r="S57" s="112"/>
    </row>
    <row r="58" spans="1:19" x14ac:dyDescent="0.3">
      <c r="A58" s="114" t="s">
        <v>140</v>
      </c>
      <c r="B58" s="112"/>
      <c r="C58" s="112"/>
      <c r="D58" s="112"/>
      <c r="E58" s="112"/>
      <c r="F58" s="112"/>
      <c r="G58" s="112"/>
      <c r="H58" s="112"/>
      <c r="I58" s="112"/>
      <c r="J58" s="112"/>
      <c r="K58" s="112"/>
      <c r="L58" s="112"/>
      <c r="M58" s="112"/>
      <c r="N58" s="112"/>
      <c r="O58" s="112"/>
      <c r="P58" s="112"/>
      <c r="Q58" s="112"/>
      <c r="R58" s="112"/>
      <c r="S58" s="112"/>
    </row>
    <row r="59" spans="1:19" ht="15" customHeight="1" x14ac:dyDescent="0.3">
      <c r="A59" s="151" t="s">
        <v>108</v>
      </c>
      <c r="B59" s="115"/>
      <c r="C59" s="115"/>
      <c r="D59" s="115"/>
      <c r="E59" s="115"/>
      <c r="F59" s="115"/>
      <c r="G59" s="116"/>
      <c r="H59" s="112"/>
      <c r="I59" s="112"/>
      <c r="J59" s="112"/>
      <c r="K59" s="112"/>
      <c r="L59" s="112"/>
      <c r="M59" s="112"/>
      <c r="N59" s="112"/>
      <c r="O59" s="112"/>
      <c r="P59" s="112"/>
      <c r="Q59" s="112"/>
      <c r="R59" s="112"/>
      <c r="S59" s="112"/>
    </row>
    <row r="60" spans="1:19" ht="15" customHeight="1" x14ac:dyDescent="0.3">
      <c r="A60" s="178" t="s">
        <v>159</v>
      </c>
      <c r="B60" s="178"/>
      <c r="C60" s="178"/>
      <c r="D60" s="178"/>
      <c r="E60" s="178"/>
      <c r="F60" s="178"/>
      <c r="G60" s="178"/>
      <c r="H60" s="112"/>
      <c r="I60" s="112"/>
      <c r="J60" s="112"/>
      <c r="K60" s="112"/>
      <c r="L60" s="112"/>
      <c r="M60" s="112"/>
      <c r="N60" s="112"/>
      <c r="O60" s="112"/>
      <c r="P60" s="112"/>
      <c r="Q60" s="112"/>
      <c r="R60" s="112"/>
      <c r="S60" s="112"/>
    </row>
    <row r="61" spans="1:19" x14ac:dyDescent="0.3">
      <c r="A61" s="112"/>
      <c r="B61" s="112"/>
      <c r="C61" s="112"/>
      <c r="D61" s="112"/>
      <c r="E61" s="112"/>
      <c r="F61" s="112"/>
      <c r="G61" s="112"/>
      <c r="H61" s="112"/>
      <c r="I61" s="112"/>
      <c r="J61" s="112"/>
      <c r="K61" s="112"/>
      <c r="L61" s="112"/>
      <c r="M61" s="112"/>
      <c r="N61" s="112"/>
      <c r="O61" s="112"/>
      <c r="P61" s="112"/>
      <c r="Q61" s="112"/>
      <c r="R61" s="112"/>
      <c r="S61" s="112"/>
    </row>
    <row r="62" spans="1:19" x14ac:dyDescent="0.3">
      <c r="A62" s="113"/>
      <c r="B62" s="112"/>
      <c r="C62" s="112"/>
      <c r="D62" s="112"/>
      <c r="E62" s="112"/>
      <c r="F62" s="112"/>
      <c r="G62" s="112"/>
      <c r="H62" s="112"/>
      <c r="I62" s="112"/>
      <c r="J62" s="172">
        <v>2017</v>
      </c>
      <c r="K62" s="173"/>
      <c r="L62" s="172">
        <v>2018</v>
      </c>
      <c r="M62" s="173"/>
      <c r="N62" s="172">
        <v>2019</v>
      </c>
      <c r="O62" s="173"/>
      <c r="P62" s="172">
        <v>2020</v>
      </c>
      <c r="Q62" s="173"/>
      <c r="R62" s="172">
        <v>2021</v>
      </c>
      <c r="S62" s="173"/>
    </row>
    <row r="63" spans="1:19" x14ac:dyDescent="0.3">
      <c r="A63" s="51" t="s">
        <v>124</v>
      </c>
      <c r="B63" s="52" t="s">
        <v>125</v>
      </c>
      <c r="C63" s="53" t="s">
        <v>126</v>
      </c>
      <c r="D63" s="53" t="s">
        <v>3</v>
      </c>
      <c r="E63" s="53" t="s">
        <v>127</v>
      </c>
      <c r="F63" s="53" t="s">
        <v>128</v>
      </c>
      <c r="G63" s="52" t="s">
        <v>0</v>
      </c>
      <c r="H63" s="53" t="s">
        <v>129</v>
      </c>
      <c r="I63" s="52" t="s">
        <v>1</v>
      </c>
      <c r="J63" s="54" t="s">
        <v>42</v>
      </c>
      <c r="K63" s="54" t="s">
        <v>130</v>
      </c>
      <c r="L63" s="54" t="s">
        <v>42</v>
      </c>
      <c r="M63" s="54" t="s">
        <v>130</v>
      </c>
      <c r="N63" s="54" t="s">
        <v>42</v>
      </c>
      <c r="O63" s="54" t="s">
        <v>130</v>
      </c>
      <c r="P63" s="54" t="s">
        <v>42</v>
      </c>
      <c r="Q63" s="54" t="s">
        <v>130</v>
      </c>
      <c r="R63" s="54" t="s">
        <v>42</v>
      </c>
      <c r="S63" s="54" t="s">
        <v>130</v>
      </c>
    </row>
    <row r="64" spans="1:19" ht="55.2" x14ac:dyDescent="0.3">
      <c r="A64" s="182" t="s">
        <v>89</v>
      </c>
      <c r="B64" s="177" t="s">
        <v>4</v>
      </c>
      <c r="C64" s="177" t="s">
        <v>61</v>
      </c>
      <c r="D64" s="177" t="s">
        <v>7</v>
      </c>
      <c r="E64" s="177" t="s">
        <v>155</v>
      </c>
      <c r="F64" s="177" t="s">
        <v>185</v>
      </c>
      <c r="G64" s="177" t="s">
        <v>25</v>
      </c>
      <c r="H64" s="70" t="s">
        <v>131</v>
      </c>
      <c r="I64" s="100" t="s">
        <v>142</v>
      </c>
      <c r="J64" s="78" t="s">
        <v>132</v>
      </c>
      <c r="K64" s="84">
        <v>0.89</v>
      </c>
      <c r="L64" s="85">
        <v>0.9</v>
      </c>
      <c r="M64" s="84">
        <v>0.93</v>
      </c>
      <c r="N64" s="84">
        <v>0.95</v>
      </c>
      <c r="O64" s="84">
        <v>0.94</v>
      </c>
      <c r="P64" s="85">
        <v>0.95</v>
      </c>
      <c r="Q64" s="84">
        <v>0.96</v>
      </c>
      <c r="R64" s="85">
        <v>0.95</v>
      </c>
      <c r="S64" s="84"/>
    </row>
    <row r="65" spans="1:19" x14ac:dyDescent="0.3">
      <c r="A65" s="182"/>
      <c r="B65" s="177"/>
      <c r="C65" s="177" t="s">
        <v>61</v>
      </c>
      <c r="D65" s="177"/>
      <c r="E65" s="177" t="s">
        <v>86</v>
      </c>
      <c r="F65" s="177" t="s">
        <v>99</v>
      </c>
      <c r="G65" s="177" t="s">
        <v>25</v>
      </c>
      <c r="H65" s="153" t="s">
        <v>9</v>
      </c>
      <c r="I65" s="78" t="s">
        <v>132</v>
      </c>
      <c r="J65" s="78" t="s">
        <v>132</v>
      </c>
      <c r="K65" s="147">
        <v>0.89</v>
      </c>
      <c r="L65" s="83"/>
      <c r="M65" s="83">
        <v>0.94</v>
      </c>
      <c r="N65" s="83"/>
      <c r="O65" s="83">
        <v>0.94</v>
      </c>
      <c r="P65" s="83"/>
      <c r="Q65" s="83">
        <v>0.96</v>
      </c>
      <c r="R65" s="83"/>
      <c r="S65" s="83"/>
    </row>
    <row r="66" spans="1:19" x14ac:dyDescent="0.3">
      <c r="A66" s="182"/>
      <c r="B66" s="177"/>
      <c r="C66" s="177" t="s">
        <v>61</v>
      </c>
      <c r="D66" s="177"/>
      <c r="E66" s="177" t="s">
        <v>86</v>
      </c>
      <c r="F66" s="177" t="s">
        <v>99</v>
      </c>
      <c r="G66" s="177" t="s">
        <v>25</v>
      </c>
      <c r="H66" s="153" t="s">
        <v>8</v>
      </c>
      <c r="I66" s="78" t="s">
        <v>132</v>
      </c>
      <c r="J66" s="78" t="s">
        <v>132</v>
      </c>
      <c r="K66" s="147">
        <v>0.91</v>
      </c>
      <c r="L66" s="83"/>
      <c r="M66" s="83">
        <v>0.91</v>
      </c>
      <c r="N66" s="83"/>
      <c r="O66" s="83">
        <v>0.89</v>
      </c>
      <c r="P66" s="83"/>
      <c r="Q66" s="83">
        <v>0.91</v>
      </c>
      <c r="R66" s="83"/>
      <c r="S66" s="83"/>
    </row>
    <row r="67" spans="1:19" x14ac:dyDescent="0.3">
      <c r="A67" s="182"/>
      <c r="B67" s="177"/>
      <c r="C67" s="177" t="s">
        <v>61</v>
      </c>
      <c r="D67" s="177"/>
      <c r="E67" s="177" t="s">
        <v>86</v>
      </c>
      <c r="F67" s="177" t="s">
        <v>99</v>
      </c>
      <c r="G67" s="177" t="s">
        <v>25</v>
      </c>
      <c r="H67" s="153" t="s">
        <v>13</v>
      </c>
      <c r="I67" s="78" t="s">
        <v>132</v>
      </c>
      <c r="J67" s="78" t="s">
        <v>132</v>
      </c>
      <c r="K67" s="78" t="s">
        <v>132</v>
      </c>
      <c r="L67" s="78" t="s">
        <v>132</v>
      </c>
      <c r="M67" s="78" t="s">
        <v>132</v>
      </c>
      <c r="N67" s="78" t="s">
        <v>132</v>
      </c>
      <c r="O67" s="83"/>
      <c r="P67" s="83"/>
      <c r="Q67" s="83"/>
      <c r="R67" s="83"/>
      <c r="S67" s="83"/>
    </row>
    <row r="68" spans="1:19" ht="89.25" customHeight="1" x14ac:dyDescent="0.3">
      <c r="A68" s="182"/>
      <c r="B68" s="177"/>
      <c r="C68" s="177" t="s">
        <v>61</v>
      </c>
      <c r="D68" s="177"/>
      <c r="E68" s="177" t="s">
        <v>86</v>
      </c>
      <c r="F68" s="177" t="s">
        <v>99</v>
      </c>
      <c r="G68" s="177" t="s">
        <v>25</v>
      </c>
      <c r="H68" s="153" t="s">
        <v>14</v>
      </c>
      <c r="I68" s="78" t="s">
        <v>132</v>
      </c>
      <c r="J68" s="78" t="s">
        <v>132</v>
      </c>
      <c r="K68" s="78" t="s">
        <v>132</v>
      </c>
      <c r="L68" s="78" t="s">
        <v>132</v>
      </c>
      <c r="M68" s="78" t="s">
        <v>132</v>
      </c>
      <c r="N68" s="78" t="s">
        <v>132</v>
      </c>
      <c r="O68" s="83"/>
      <c r="P68" s="83"/>
      <c r="Q68" s="83"/>
      <c r="R68" s="83"/>
      <c r="S68" s="83"/>
    </row>
    <row r="69" spans="1:19" ht="15" customHeight="1" x14ac:dyDescent="0.3">
      <c r="A69" s="182"/>
      <c r="B69" s="177" t="s">
        <v>5</v>
      </c>
      <c r="C69" s="177" t="s">
        <v>62</v>
      </c>
      <c r="D69" s="177" t="s">
        <v>7</v>
      </c>
      <c r="E69" s="177" t="s">
        <v>154</v>
      </c>
      <c r="F69" s="177" t="s">
        <v>63</v>
      </c>
      <c r="G69" s="177" t="s">
        <v>25</v>
      </c>
      <c r="H69" s="70" t="s">
        <v>131</v>
      </c>
      <c r="I69" s="100" t="s">
        <v>87</v>
      </c>
      <c r="J69" s="78" t="s">
        <v>132</v>
      </c>
      <c r="K69" s="84">
        <v>0.57999999999999996</v>
      </c>
      <c r="L69" s="85">
        <v>0.5</v>
      </c>
      <c r="M69" s="85">
        <v>0.75</v>
      </c>
      <c r="N69" s="96">
        <v>0.45</v>
      </c>
      <c r="O69" s="85">
        <v>0.75</v>
      </c>
      <c r="P69" s="85">
        <v>0.4</v>
      </c>
      <c r="Q69" s="85">
        <v>0.73</v>
      </c>
      <c r="R69" s="85">
        <v>0.4</v>
      </c>
      <c r="S69" s="85"/>
    </row>
    <row r="70" spans="1:19" ht="15" customHeight="1" x14ac:dyDescent="0.3">
      <c r="A70" s="182"/>
      <c r="B70" s="177"/>
      <c r="C70" s="177" t="s">
        <v>62</v>
      </c>
      <c r="D70" s="177"/>
      <c r="E70" s="177" t="s">
        <v>64</v>
      </c>
      <c r="F70" s="177" t="s">
        <v>63</v>
      </c>
      <c r="G70" s="177" t="s">
        <v>25</v>
      </c>
      <c r="H70" s="153" t="s">
        <v>9</v>
      </c>
      <c r="I70" s="78" t="s">
        <v>132</v>
      </c>
      <c r="J70" s="78" t="s">
        <v>132</v>
      </c>
      <c r="K70" s="147">
        <v>0.55000000000000004</v>
      </c>
      <c r="L70" s="86"/>
      <c r="M70" s="94">
        <v>0.73</v>
      </c>
      <c r="N70" s="148"/>
      <c r="O70" s="95">
        <v>0.73</v>
      </c>
      <c r="P70" s="86"/>
      <c r="Q70" s="86">
        <v>0.71</v>
      </c>
      <c r="R70" s="86"/>
      <c r="S70" s="86"/>
    </row>
    <row r="71" spans="1:19" ht="15" customHeight="1" x14ac:dyDescent="0.3">
      <c r="A71" s="182"/>
      <c r="B71" s="177"/>
      <c r="C71" s="177" t="s">
        <v>62</v>
      </c>
      <c r="D71" s="177"/>
      <c r="E71" s="177" t="s">
        <v>64</v>
      </c>
      <c r="F71" s="177" t="s">
        <v>63</v>
      </c>
      <c r="G71" s="177" t="s">
        <v>25</v>
      </c>
      <c r="H71" s="153" t="s">
        <v>8</v>
      </c>
      <c r="I71" s="78" t="s">
        <v>132</v>
      </c>
      <c r="J71" s="78" t="s">
        <v>132</v>
      </c>
      <c r="K71" s="147">
        <v>0.75</v>
      </c>
      <c r="L71" s="86"/>
      <c r="M71" s="94">
        <v>0.84</v>
      </c>
      <c r="N71" s="148"/>
      <c r="O71" s="95">
        <v>0.91</v>
      </c>
      <c r="P71" s="86"/>
      <c r="Q71" s="86">
        <v>0.85</v>
      </c>
      <c r="R71" s="86"/>
      <c r="S71" s="86"/>
    </row>
    <row r="72" spans="1:19" ht="15" customHeight="1" x14ac:dyDescent="0.3">
      <c r="A72" s="182"/>
      <c r="B72" s="177"/>
      <c r="C72" s="177" t="s">
        <v>62</v>
      </c>
      <c r="D72" s="177"/>
      <c r="E72" s="177" t="s">
        <v>64</v>
      </c>
      <c r="F72" s="177" t="s">
        <v>63</v>
      </c>
      <c r="G72" s="177" t="s">
        <v>25</v>
      </c>
      <c r="H72" s="153" t="s">
        <v>13</v>
      </c>
      <c r="I72" s="78" t="s">
        <v>132</v>
      </c>
      <c r="J72" s="78" t="s">
        <v>132</v>
      </c>
      <c r="K72" s="78" t="s">
        <v>132</v>
      </c>
      <c r="L72" s="78" t="s">
        <v>132</v>
      </c>
      <c r="M72" s="78" t="s">
        <v>132</v>
      </c>
      <c r="N72" s="97"/>
      <c r="O72" s="86"/>
      <c r="P72" s="86"/>
      <c r="Q72" s="86"/>
      <c r="R72" s="86"/>
      <c r="S72" s="86"/>
    </row>
    <row r="73" spans="1:19" ht="38.25" customHeight="1" x14ac:dyDescent="0.3">
      <c r="A73" s="182"/>
      <c r="B73" s="177"/>
      <c r="C73" s="177" t="s">
        <v>62</v>
      </c>
      <c r="D73" s="177"/>
      <c r="E73" s="177" t="s">
        <v>64</v>
      </c>
      <c r="F73" s="177" t="s">
        <v>63</v>
      </c>
      <c r="G73" s="177" t="s">
        <v>25</v>
      </c>
      <c r="H73" s="153" t="s">
        <v>14</v>
      </c>
      <c r="I73" s="78" t="s">
        <v>132</v>
      </c>
      <c r="J73" s="78" t="s">
        <v>132</v>
      </c>
      <c r="K73" s="78" t="s">
        <v>132</v>
      </c>
      <c r="L73" s="78" t="s">
        <v>132</v>
      </c>
      <c r="M73" s="78" t="s">
        <v>132</v>
      </c>
      <c r="N73" s="86"/>
      <c r="O73" s="86"/>
      <c r="P73" s="86"/>
      <c r="Q73" s="86"/>
      <c r="R73" s="86"/>
      <c r="S73" s="86"/>
    </row>
    <row r="74" spans="1:19" ht="55.2" x14ac:dyDescent="0.3">
      <c r="A74" s="182"/>
      <c r="B74" s="177" t="s">
        <v>6</v>
      </c>
      <c r="C74" s="188" t="s">
        <v>117</v>
      </c>
      <c r="D74" s="177" t="s">
        <v>7</v>
      </c>
      <c r="E74" s="177" t="s">
        <v>153</v>
      </c>
      <c r="F74" s="177" t="s">
        <v>85</v>
      </c>
      <c r="G74" s="177" t="s">
        <v>25</v>
      </c>
      <c r="H74" s="70" t="s">
        <v>131</v>
      </c>
      <c r="I74" s="100" t="s">
        <v>88</v>
      </c>
      <c r="J74" s="78" t="s">
        <v>132</v>
      </c>
      <c r="K74" s="84">
        <v>0.61</v>
      </c>
      <c r="L74" s="85">
        <v>0.4</v>
      </c>
      <c r="M74" s="85">
        <v>0.73</v>
      </c>
      <c r="N74" s="85">
        <v>0.4</v>
      </c>
      <c r="O74" s="85">
        <v>0.68</v>
      </c>
      <c r="P74" s="85">
        <v>0.35</v>
      </c>
      <c r="Q74" s="85">
        <v>0.61</v>
      </c>
      <c r="R74" s="85">
        <v>0.35</v>
      </c>
      <c r="S74" s="85"/>
    </row>
    <row r="75" spans="1:19" x14ac:dyDescent="0.3">
      <c r="A75" s="182"/>
      <c r="B75" s="177"/>
      <c r="C75" s="189"/>
      <c r="D75" s="177"/>
      <c r="E75" s="177" t="s">
        <v>118</v>
      </c>
      <c r="F75" s="177" t="s">
        <v>85</v>
      </c>
      <c r="G75" s="177" t="s">
        <v>25</v>
      </c>
      <c r="H75" s="153" t="s">
        <v>9</v>
      </c>
      <c r="I75" s="78" t="s">
        <v>132</v>
      </c>
      <c r="J75" s="78" t="s">
        <v>132</v>
      </c>
      <c r="K75" s="147">
        <v>0.64</v>
      </c>
      <c r="L75" s="83"/>
      <c r="M75" s="83">
        <v>0.78</v>
      </c>
      <c r="N75" s="83"/>
      <c r="O75" s="83">
        <v>0.71</v>
      </c>
      <c r="P75" s="83"/>
      <c r="Q75" s="83">
        <v>0.65</v>
      </c>
      <c r="R75" s="83"/>
      <c r="S75" s="83"/>
    </row>
    <row r="76" spans="1:19" x14ac:dyDescent="0.3">
      <c r="A76" s="182"/>
      <c r="B76" s="177"/>
      <c r="C76" s="189"/>
      <c r="D76" s="177"/>
      <c r="E76" s="177" t="s">
        <v>118</v>
      </c>
      <c r="F76" s="177" t="s">
        <v>85</v>
      </c>
      <c r="G76" s="177" t="s">
        <v>25</v>
      </c>
      <c r="H76" s="153" t="s">
        <v>8</v>
      </c>
      <c r="I76" s="78" t="s">
        <v>132</v>
      </c>
      <c r="J76" s="78" t="s">
        <v>132</v>
      </c>
      <c r="K76" s="147">
        <v>0.44</v>
      </c>
      <c r="L76" s="83"/>
      <c r="M76" s="83">
        <v>0.49</v>
      </c>
      <c r="N76" s="83"/>
      <c r="O76" s="83">
        <v>0.3</v>
      </c>
      <c r="P76" s="83"/>
      <c r="Q76" s="83">
        <v>0.4</v>
      </c>
      <c r="R76" s="83"/>
      <c r="S76" s="83"/>
    </row>
    <row r="77" spans="1:19" x14ac:dyDescent="0.3">
      <c r="A77" s="182"/>
      <c r="B77" s="177"/>
      <c r="C77" s="189"/>
      <c r="D77" s="177"/>
      <c r="E77" s="177" t="s">
        <v>118</v>
      </c>
      <c r="F77" s="177" t="s">
        <v>85</v>
      </c>
      <c r="G77" s="177" t="s">
        <v>25</v>
      </c>
      <c r="H77" s="153" t="s">
        <v>13</v>
      </c>
      <c r="I77" s="78" t="s">
        <v>132</v>
      </c>
      <c r="J77" s="78" t="s">
        <v>132</v>
      </c>
      <c r="K77" s="78" t="s">
        <v>132</v>
      </c>
      <c r="L77" s="78" t="s">
        <v>132</v>
      </c>
      <c r="M77" s="78" t="s">
        <v>132</v>
      </c>
      <c r="N77" s="83"/>
      <c r="O77" s="83"/>
      <c r="P77" s="83"/>
      <c r="Q77" s="83"/>
      <c r="R77" s="83"/>
      <c r="S77" s="83"/>
    </row>
    <row r="78" spans="1:19" x14ac:dyDescent="0.3">
      <c r="A78" s="182"/>
      <c r="B78" s="177"/>
      <c r="C78" s="189"/>
      <c r="D78" s="177"/>
      <c r="E78" s="177" t="s">
        <v>118</v>
      </c>
      <c r="F78" s="177" t="s">
        <v>85</v>
      </c>
      <c r="G78" s="177" t="s">
        <v>25</v>
      </c>
      <c r="H78" s="153" t="s">
        <v>14</v>
      </c>
      <c r="I78" s="78" t="s">
        <v>132</v>
      </c>
      <c r="J78" s="78" t="s">
        <v>132</v>
      </c>
      <c r="K78" s="78" t="s">
        <v>132</v>
      </c>
      <c r="L78" s="78" t="s">
        <v>132</v>
      </c>
      <c r="M78" s="78" t="s">
        <v>132</v>
      </c>
      <c r="N78" s="83"/>
      <c r="O78" s="83"/>
      <c r="P78" s="83"/>
      <c r="Q78" s="83"/>
      <c r="R78" s="83"/>
      <c r="S78" s="83"/>
    </row>
    <row r="79" spans="1:19" x14ac:dyDescent="0.3">
      <c r="A79" s="112"/>
      <c r="B79" s="112"/>
      <c r="C79" s="112"/>
      <c r="D79" s="112"/>
      <c r="E79" s="112"/>
      <c r="F79" s="112"/>
      <c r="G79" s="112"/>
      <c r="H79" s="112"/>
      <c r="I79" s="112"/>
      <c r="J79" s="112"/>
      <c r="K79" s="112"/>
      <c r="L79" s="112"/>
      <c r="M79" s="112"/>
      <c r="N79" s="112"/>
      <c r="O79" s="112"/>
      <c r="P79" s="112"/>
      <c r="Q79" s="112"/>
      <c r="R79" s="112"/>
      <c r="S79" s="112"/>
    </row>
    <row r="80" spans="1:19" x14ac:dyDescent="0.3">
      <c r="A80" s="112"/>
      <c r="B80" s="112"/>
      <c r="C80" s="112"/>
      <c r="D80" s="112"/>
      <c r="E80" s="112"/>
      <c r="F80" s="112"/>
      <c r="G80" s="112"/>
      <c r="H80" s="112"/>
      <c r="I80" s="112"/>
      <c r="J80" s="174">
        <v>2017</v>
      </c>
      <c r="K80" s="175"/>
      <c r="L80" s="176">
        <v>2018</v>
      </c>
      <c r="M80" s="173"/>
      <c r="N80" s="172">
        <v>2019</v>
      </c>
      <c r="O80" s="173"/>
      <c r="P80" s="172">
        <v>2020</v>
      </c>
      <c r="Q80" s="173"/>
      <c r="R80" s="172">
        <v>2021</v>
      </c>
      <c r="S80" s="173"/>
    </row>
    <row r="81" spans="1:20" x14ac:dyDescent="0.3">
      <c r="A81" s="56" t="s">
        <v>124</v>
      </c>
      <c r="B81" s="57" t="s">
        <v>125</v>
      </c>
      <c r="C81" s="53" t="s">
        <v>133</v>
      </c>
      <c r="D81" s="53" t="s">
        <v>3</v>
      </c>
      <c r="E81" s="53" t="s">
        <v>127</v>
      </c>
      <c r="F81" s="53" t="s">
        <v>128</v>
      </c>
      <c r="G81" s="81" t="s">
        <v>0</v>
      </c>
      <c r="H81" s="66" t="s">
        <v>129</v>
      </c>
      <c r="I81" s="67" t="s">
        <v>1</v>
      </c>
      <c r="J81" s="68" t="s">
        <v>42</v>
      </c>
      <c r="K81" s="68" t="s">
        <v>130</v>
      </c>
      <c r="L81" s="68" t="s">
        <v>42</v>
      </c>
      <c r="M81" s="68" t="s">
        <v>130</v>
      </c>
      <c r="N81" s="68" t="s">
        <v>42</v>
      </c>
      <c r="O81" s="68" t="s">
        <v>130</v>
      </c>
      <c r="P81" s="68" t="s">
        <v>42</v>
      </c>
      <c r="Q81" s="68" t="s">
        <v>130</v>
      </c>
      <c r="R81" s="68" t="s">
        <v>42</v>
      </c>
      <c r="S81" s="68" t="s">
        <v>130</v>
      </c>
    </row>
    <row r="82" spans="1:20" ht="75.75" customHeight="1" x14ac:dyDescent="0.3">
      <c r="A82" s="105" t="s">
        <v>170</v>
      </c>
      <c r="B82" s="69" t="s">
        <v>4</v>
      </c>
      <c r="C82" s="69" t="s">
        <v>100</v>
      </c>
      <c r="D82" s="69" t="s">
        <v>24</v>
      </c>
      <c r="E82" s="69" t="s">
        <v>144</v>
      </c>
      <c r="F82" s="69" t="s">
        <v>59</v>
      </c>
      <c r="G82" s="69" t="s">
        <v>25</v>
      </c>
      <c r="H82" s="70" t="s">
        <v>131</v>
      </c>
      <c r="I82" s="71">
        <v>61</v>
      </c>
      <c r="J82" s="72">
        <v>61</v>
      </c>
      <c r="K82" s="72">
        <v>51</v>
      </c>
      <c r="L82" s="72">
        <v>135</v>
      </c>
      <c r="M82" s="72">
        <v>101</v>
      </c>
      <c r="N82" s="72">
        <v>150</v>
      </c>
      <c r="O82" s="72">
        <v>25</v>
      </c>
      <c r="P82" s="72">
        <v>165</v>
      </c>
      <c r="Q82" s="72">
        <v>47</v>
      </c>
      <c r="R82" s="72">
        <v>165</v>
      </c>
      <c r="S82" s="72"/>
    </row>
    <row r="83" spans="1:20" x14ac:dyDescent="0.3">
      <c r="A83" s="112"/>
      <c r="B83" s="112"/>
      <c r="C83" s="112"/>
      <c r="D83" s="112"/>
      <c r="E83" s="112"/>
      <c r="F83" s="112"/>
      <c r="G83" s="112"/>
      <c r="H83" s="112"/>
      <c r="I83" s="112"/>
      <c r="J83" s="112"/>
      <c r="K83" s="112"/>
      <c r="L83" s="112"/>
      <c r="M83" s="112"/>
      <c r="N83" s="112"/>
      <c r="O83" s="112"/>
      <c r="P83" s="112"/>
      <c r="Q83" s="112"/>
      <c r="R83" s="112"/>
      <c r="S83" s="112"/>
    </row>
    <row r="84" spans="1:20" x14ac:dyDescent="0.3">
      <c r="A84" s="114" t="s">
        <v>121</v>
      </c>
      <c r="B84" s="112"/>
      <c r="C84" s="112"/>
      <c r="D84" s="112"/>
      <c r="E84" s="112"/>
      <c r="F84" s="112"/>
      <c r="G84" s="112"/>
      <c r="H84" s="112"/>
      <c r="I84" s="112"/>
      <c r="J84" s="112"/>
      <c r="K84" s="112"/>
      <c r="L84" s="112"/>
      <c r="M84" s="112"/>
      <c r="N84" s="112"/>
      <c r="O84" s="112"/>
      <c r="P84" s="112"/>
      <c r="Q84" s="112"/>
      <c r="R84" s="112"/>
      <c r="S84" s="112"/>
    </row>
    <row r="85" spans="1:20" ht="15" customHeight="1" x14ac:dyDescent="0.3">
      <c r="A85" s="151" t="s">
        <v>55</v>
      </c>
      <c r="B85" s="151"/>
      <c r="C85" s="151"/>
      <c r="D85" s="151"/>
      <c r="E85" s="151"/>
      <c r="F85" s="151"/>
      <c r="G85" s="151"/>
      <c r="H85" s="112"/>
      <c r="I85" s="112"/>
      <c r="J85" s="112"/>
      <c r="K85" s="112"/>
      <c r="L85" s="112"/>
      <c r="M85" s="112"/>
      <c r="N85" s="112"/>
      <c r="O85" s="112"/>
      <c r="P85" s="112"/>
      <c r="Q85" s="112"/>
      <c r="R85" s="112"/>
      <c r="S85" s="112"/>
    </row>
    <row r="86" spans="1:20" ht="15" customHeight="1" x14ac:dyDescent="0.3">
      <c r="A86" s="151" t="s">
        <v>33</v>
      </c>
      <c r="B86" s="151"/>
      <c r="C86" s="151"/>
      <c r="D86" s="151"/>
      <c r="E86" s="151"/>
      <c r="F86" s="151"/>
      <c r="G86" s="151"/>
      <c r="H86" s="112"/>
      <c r="I86" s="112"/>
      <c r="J86" s="112"/>
      <c r="K86" s="112"/>
      <c r="L86" s="112"/>
      <c r="M86" s="112"/>
      <c r="N86" s="112"/>
      <c r="O86" s="112"/>
      <c r="P86" s="112"/>
      <c r="Q86" s="112"/>
      <c r="R86" s="112"/>
      <c r="S86" s="112"/>
    </row>
    <row r="87" spans="1:20" ht="15" customHeight="1" x14ac:dyDescent="0.3">
      <c r="A87" s="151" t="s">
        <v>34</v>
      </c>
      <c r="B87" s="151"/>
      <c r="C87" s="151"/>
      <c r="D87" s="151"/>
      <c r="E87" s="151"/>
      <c r="F87" s="151"/>
      <c r="G87" s="151"/>
      <c r="H87" s="112"/>
      <c r="I87" s="112"/>
      <c r="J87" s="112"/>
      <c r="K87" s="112"/>
      <c r="L87" s="112"/>
      <c r="M87" s="112"/>
      <c r="N87" s="112"/>
      <c r="O87" s="112"/>
      <c r="P87" s="112"/>
      <c r="Q87" s="112"/>
      <c r="R87" s="112"/>
      <c r="S87" s="112"/>
    </row>
    <row r="88" spans="1:20" x14ac:dyDescent="0.3">
      <c r="A88" s="112"/>
      <c r="B88" s="112"/>
      <c r="C88" s="112"/>
      <c r="D88" s="112"/>
      <c r="E88" s="112"/>
      <c r="F88" s="112"/>
      <c r="G88" s="112"/>
      <c r="H88" s="112"/>
      <c r="I88" s="112"/>
      <c r="J88" s="112"/>
      <c r="K88" s="112"/>
      <c r="L88" s="112"/>
      <c r="M88" s="112"/>
      <c r="N88" s="112"/>
      <c r="O88" s="112"/>
      <c r="P88" s="112"/>
      <c r="Q88" s="112"/>
      <c r="R88" s="112"/>
      <c r="S88" s="112"/>
    </row>
    <row r="89" spans="1:20" x14ac:dyDescent="0.3">
      <c r="A89" s="112"/>
      <c r="B89" s="112"/>
      <c r="C89" s="112"/>
      <c r="D89" s="112"/>
      <c r="E89" s="112"/>
      <c r="F89" s="112"/>
      <c r="G89" s="112"/>
      <c r="H89" s="112"/>
      <c r="I89" s="112"/>
      <c r="J89" s="174">
        <v>2017</v>
      </c>
      <c r="K89" s="175"/>
      <c r="L89" s="176">
        <v>2018</v>
      </c>
      <c r="M89" s="173"/>
      <c r="N89" s="172">
        <v>2019</v>
      </c>
      <c r="O89" s="173"/>
      <c r="P89" s="172">
        <v>2020</v>
      </c>
      <c r="Q89" s="173"/>
      <c r="R89" s="172">
        <v>2021</v>
      </c>
      <c r="S89" s="173"/>
    </row>
    <row r="90" spans="1:20" x14ac:dyDescent="0.3">
      <c r="A90" s="56" t="s">
        <v>124</v>
      </c>
      <c r="B90" s="57" t="s">
        <v>125</v>
      </c>
      <c r="C90" s="53" t="s">
        <v>133</v>
      </c>
      <c r="D90" s="53" t="s">
        <v>3</v>
      </c>
      <c r="E90" s="53" t="s">
        <v>127</v>
      </c>
      <c r="F90" s="53" t="s">
        <v>128</v>
      </c>
      <c r="G90" s="81" t="s">
        <v>0</v>
      </c>
      <c r="H90" s="66" t="s">
        <v>129</v>
      </c>
      <c r="I90" s="67" t="s">
        <v>1</v>
      </c>
      <c r="J90" s="68" t="s">
        <v>42</v>
      </c>
      <c r="K90" s="68" t="s">
        <v>130</v>
      </c>
      <c r="L90" s="68" t="s">
        <v>42</v>
      </c>
      <c r="M90" s="68" t="s">
        <v>130</v>
      </c>
      <c r="N90" s="68" t="s">
        <v>42</v>
      </c>
      <c r="O90" s="68" t="s">
        <v>130</v>
      </c>
      <c r="P90" s="68" t="s">
        <v>42</v>
      </c>
      <c r="Q90" s="68" t="s">
        <v>130</v>
      </c>
      <c r="R90" s="68" t="s">
        <v>42</v>
      </c>
      <c r="S90" s="68" t="s">
        <v>130</v>
      </c>
    </row>
    <row r="91" spans="1:20" ht="55.5" customHeight="1" x14ac:dyDescent="0.3">
      <c r="A91" s="180" t="s">
        <v>169</v>
      </c>
      <c r="B91" s="106" t="s">
        <v>4</v>
      </c>
      <c r="C91" s="69" t="s">
        <v>65</v>
      </c>
      <c r="D91" s="69" t="s">
        <v>24</v>
      </c>
      <c r="E91" s="201" t="s">
        <v>167</v>
      </c>
      <c r="F91" s="69" t="s">
        <v>60</v>
      </c>
      <c r="G91" s="69" t="s">
        <v>25</v>
      </c>
      <c r="H91" s="70" t="s">
        <v>139</v>
      </c>
      <c r="I91" s="71">
        <v>146</v>
      </c>
      <c r="J91" s="72">
        <v>251</v>
      </c>
      <c r="K91" s="72">
        <v>341</v>
      </c>
      <c r="L91" s="87">
        <v>251</v>
      </c>
      <c r="M91" s="87">
        <v>232</v>
      </c>
      <c r="N91" s="87">
        <v>270</v>
      </c>
      <c r="O91" s="87">
        <v>67</v>
      </c>
      <c r="P91" s="87">
        <v>290</v>
      </c>
      <c r="Q91" s="87">
        <v>68</v>
      </c>
      <c r="R91" s="87">
        <v>290</v>
      </c>
      <c r="S91" s="87"/>
    </row>
    <row r="92" spans="1:20" x14ac:dyDescent="0.3">
      <c r="A92" s="185"/>
      <c r="B92" s="186" t="s">
        <v>5</v>
      </c>
      <c r="C92" s="187" t="s">
        <v>119</v>
      </c>
      <c r="D92" s="187" t="s">
        <v>134</v>
      </c>
      <c r="E92" s="187" t="s">
        <v>149</v>
      </c>
      <c r="F92" s="187" t="s">
        <v>60</v>
      </c>
      <c r="G92" s="177" t="s">
        <v>25</v>
      </c>
      <c r="H92" s="55" t="s">
        <v>131</v>
      </c>
      <c r="I92" s="58">
        <v>5662</v>
      </c>
      <c r="J92" s="59">
        <v>20000</v>
      </c>
      <c r="K92" s="59">
        <v>50067</v>
      </c>
      <c r="L92" s="88">
        <v>35000</v>
      </c>
      <c r="M92" s="88">
        <f>SUM(M93:M96)</f>
        <v>20157</v>
      </c>
      <c r="N92" s="88">
        <v>40000</v>
      </c>
      <c r="O92" s="88">
        <v>18318</v>
      </c>
      <c r="P92" s="88">
        <v>40000</v>
      </c>
      <c r="Q92" s="88">
        <f>SUM(Q93:Q96)</f>
        <v>40918</v>
      </c>
      <c r="R92" s="88">
        <v>40000</v>
      </c>
      <c r="S92" s="88"/>
    </row>
    <row r="93" spans="1:20" x14ac:dyDescent="0.3">
      <c r="A93" s="185"/>
      <c r="B93" s="186"/>
      <c r="C93" s="187"/>
      <c r="D93" s="187"/>
      <c r="E93" s="187" t="s">
        <v>94</v>
      </c>
      <c r="F93" s="187" t="s">
        <v>60</v>
      </c>
      <c r="G93" s="177" t="s">
        <v>25</v>
      </c>
      <c r="H93" s="153" t="s">
        <v>9</v>
      </c>
      <c r="I93" s="60"/>
      <c r="J93" s="61">
        <f>J92*0.75</f>
        <v>15000</v>
      </c>
      <c r="K93" s="61">
        <v>18208</v>
      </c>
      <c r="L93" s="61">
        <v>26250</v>
      </c>
      <c r="M93" s="89">
        <v>10607</v>
      </c>
      <c r="N93" s="61">
        <v>30000</v>
      </c>
      <c r="O93" s="89"/>
      <c r="P93" s="61">
        <v>30000</v>
      </c>
      <c r="Q93" s="89">
        <f>2799+17417+13+479</f>
        <v>20708</v>
      </c>
      <c r="R93" s="61">
        <v>30000</v>
      </c>
      <c r="S93" s="89"/>
      <c r="T93" s="149"/>
    </row>
    <row r="94" spans="1:20" x14ac:dyDescent="0.3">
      <c r="A94" s="185"/>
      <c r="B94" s="186"/>
      <c r="C94" s="187"/>
      <c r="D94" s="187"/>
      <c r="E94" s="187" t="s">
        <v>94</v>
      </c>
      <c r="F94" s="187" t="s">
        <v>60</v>
      </c>
      <c r="G94" s="177" t="s">
        <v>25</v>
      </c>
      <c r="H94" s="153" t="s">
        <v>8</v>
      </c>
      <c r="I94" s="60"/>
      <c r="J94" s="61">
        <f>J92*0.2</f>
        <v>4000</v>
      </c>
      <c r="K94" s="61">
        <v>22330</v>
      </c>
      <c r="L94" s="61">
        <v>7000</v>
      </c>
      <c r="M94" s="89">
        <v>8152</v>
      </c>
      <c r="N94" s="61">
        <v>8000</v>
      </c>
      <c r="O94" s="89"/>
      <c r="P94" s="61">
        <v>8000</v>
      </c>
      <c r="Q94" s="89">
        <f>3020+13521+34+387</f>
        <v>16962</v>
      </c>
      <c r="R94" s="61">
        <v>8000</v>
      </c>
      <c r="S94" s="89"/>
    </row>
    <row r="95" spans="1:20" x14ac:dyDescent="0.3">
      <c r="A95" s="185"/>
      <c r="B95" s="186"/>
      <c r="C95" s="187"/>
      <c r="D95" s="187"/>
      <c r="E95" s="187" t="s">
        <v>94</v>
      </c>
      <c r="F95" s="187" t="s">
        <v>60</v>
      </c>
      <c r="G95" s="177" t="s">
        <v>25</v>
      </c>
      <c r="H95" s="153" t="s">
        <v>13</v>
      </c>
      <c r="I95" s="60"/>
      <c r="J95" s="61">
        <f>J92*0.035</f>
        <v>700.00000000000011</v>
      </c>
      <c r="K95" s="61">
        <v>7432</v>
      </c>
      <c r="L95" s="61">
        <v>1225.0000000000002</v>
      </c>
      <c r="M95" s="89">
        <v>918</v>
      </c>
      <c r="N95" s="61">
        <v>1400.0000000000002</v>
      </c>
      <c r="O95" s="89"/>
      <c r="P95" s="61">
        <v>1400.0000000000002</v>
      </c>
      <c r="Q95" s="89">
        <f>175+2825+7</f>
        <v>3007</v>
      </c>
      <c r="R95" s="61">
        <v>1400.0000000000002</v>
      </c>
      <c r="S95" s="89"/>
    </row>
    <row r="96" spans="1:20" x14ac:dyDescent="0.3">
      <c r="A96" s="181"/>
      <c r="B96" s="186"/>
      <c r="C96" s="187"/>
      <c r="D96" s="187"/>
      <c r="E96" s="187" t="s">
        <v>94</v>
      </c>
      <c r="F96" s="187" t="s">
        <v>60</v>
      </c>
      <c r="G96" s="177" t="s">
        <v>25</v>
      </c>
      <c r="H96" s="153" t="s">
        <v>14</v>
      </c>
      <c r="I96" s="62"/>
      <c r="J96" s="63">
        <f>J92*0.015</f>
        <v>300</v>
      </c>
      <c r="K96" s="63">
        <v>2097</v>
      </c>
      <c r="L96" s="63">
        <v>525</v>
      </c>
      <c r="M96" s="90">
        <v>480</v>
      </c>
      <c r="N96" s="63">
        <v>600</v>
      </c>
      <c r="O96" s="90"/>
      <c r="P96" s="63">
        <v>600</v>
      </c>
      <c r="Q96" s="90">
        <f>33+152+56</f>
        <v>241</v>
      </c>
      <c r="R96" s="63">
        <v>600</v>
      </c>
      <c r="S96" s="90"/>
    </row>
    <row r="97" spans="1:19" x14ac:dyDescent="0.3">
      <c r="A97" s="112"/>
      <c r="B97" s="112"/>
      <c r="C97" s="112"/>
      <c r="D97" s="112"/>
      <c r="E97" s="112"/>
      <c r="F97" s="112"/>
      <c r="G97" s="112"/>
      <c r="H97" s="112"/>
      <c r="I97" s="112"/>
      <c r="J97" s="112"/>
      <c r="K97" s="112"/>
      <c r="L97" s="112"/>
      <c r="M97" s="112"/>
      <c r="N97" s="112"/>
      <c r="O97" s="112"/>
      <c r="P97" s="112"/>
      <c r="Q97" s="202"/>
      <c r="R97" s="112"/>
      <c r="S97" s="112"/>
    </row>
    <row r="98" spans="1:19" x14ac:dyDescent="0.3">
      <c r="A98" s="114" t="s">
        <v>80</v>
      </c>
      <c r="B98" s="112"/>
      <c r="C98" s="112"/>
      <c r="D98" s="112"/>
      <c r="E98" s="112"/>
      <c r="F98" s="112"/>
      <c r="G98" s="112"/>
      <c r="H98" s="112"/>
      <c r="I98" s="112"/>
      <c r="J98" s="112"/>
      <c r="K98" s="112"/>
      <c r="L98" s="112"/>
      <c r="M98" s="112"/>
      <c r="N98" s="112"/>
      <c r="O98" s="112"/>
      <c r="P98" s="203"/>
      <c r="Q98" s="204"/>
      <c r="R98" s="112"/>
      <c r="S98" s="112"/>
    </row>
    <row r="99" spans="1:19" ht="15" customHeight="1" x14ac:dyDescent="0.3">
      <c r="A99" s="151" t="s">
        <v>54</v>
      </c>
      <c r="B99" s="151"/>
      <c r="C99" s="151"/>
      <c r="D99" s="151"/>
      <c r="E99" s="151"/>
      <c r="F99" s="151"/>
      <c r="G99" s="151"/>
      <c r="H99" s="112"/>
      <c r="I99" s="112"/>
      <c r="J99" s="112"/>
      <c r="K99" s="112"/>
      <c r="L99" s="112"/>
      <c r="M99" s="112"/>
      <c r="N99" s="112"/>
      <c r="O99" s="112"/>
      <c r="P99" s="112"/>
      <c r="Q99" s="204"/>
      <c r="R99" s="112"/>
      <c r="S99" s="112"/>
    </row>
    <row r="100" spans="1:19" x14ac:dyDescent="0.3">
      <c r="A100" s="112"/>
      <c r="B100" s="112"/>
      <c r="C100" s="112"/>
      <c r="D100" s="112"/>
      <c r="E100" s="112"/>
      <c r="F100" s="112"/>
      <c r="G100" s="112"/>
      <c r="H100" s="112"/>
      <c r="I100" s="112"/>
      <c r="J100" s="112"/>
      <c r="K100" s="112"/>
      <c r="L100" s="112"/>
      <c r="M100" s="112"/>
      <c r="N100" s="112"/>
      <c r="O100" s="112"/>
      <c r="P100" s="112"/>
      <c r="Q100" s="112"/>
      <c r="R100" s="112"/>
      <c r="S100" s="112"/>
    </row>
    <row r="101" spans="1:19" x14ac:dyDescent="0.3">
      <c r="A101" s="112"/>
      <c r="B101" s="112"/>
      <c r="C101" s="112"/>
      <c r="D101" s="112"/>
      <c r="E101" s="112"/>
      <c r="F101" s="112"/>
      <c r="G101" s="112"/>
      <c r="H101" s="112"/>
      <c r="I101" s="112"/>
      <c r="J101" s="174">
        <v>2017</v>
      </c>
      <c r="K101" s="175"/>
      <c r="L101" s="176">
        <v>2018</v>
      </c>
      <c r="M101" s="173"/>
      <c r="N101" s="172">
        <v>2019</v>
      </c>
      <c r="O101" s="173"/>
      <c r="P101" s="172">
        <v>2020</v>
      </c>
      <c r="Q101" s="173"/>
      <c r="R101" s="172">
        <v>2021</v>
      </c>
      <c r="S101" s="173"/>
    </row>
    <row r="102" spans="1:19" x14ac:dyDescent="0.3">
      <c r="A102" s="56" t="s">
        <v>124</v>
      </c>
      <c r="B102" s="57" t="s">
        <v>125</v>
      </c>
      <c r="C102" s="53" t="s">
        <v>133</v>
      </c>
      <c r="D102" s="53" t="s">
        <v>3</v>
      </c>
      <c r="E102" s="53" t="s">
        <v>127</v>
      </c>
      <c r="F102" s="53" t="s">
        <v>128</v>
      </c>
      <c r="G102" s="81" t="s">
        <v>0</v>
      </c>
      <c r="H102" s="66" t="s">
        <v>129</v>
      </c>
      <c r="I102" s="67" t="s">
        <v>1</v>
      </c>
      <c r="J102" s="68" t="s">
        <v>42</v>
      </c>
      <c r="K102" s="68" t="s">
        <v>130</v>
      </c>
      <c r="L102" s="68" t="s">
        <v>42</v>
      </c>
      <c r="M102" s="68" t="s">
        <v>130</v>
      </c>
      <c r="N102" s="68" t="s">
        <v>42</v>
      </c>
      <c r="O102" s="68" t="s">
        <v>130</v>
      </c>
      <c r="P102" s="68" t="s">
        <v>42</v>
      </c>
      <c r="Q102" s="68" t="s">
        <v>130</v>
      </c>
      <c r="R102" s="68" t="s">
        <v>42</v>
      </c>
      <c r="S102" s="68" t="s">
        <v>130</v>
      </c>
    </row>
    <row r="103" spans="1:19" ht="41.4" x14ac:dyDescent="0.3">
      <c r="A103" s="183" t="s">
        <v>113</v>
      </c>
      <c r="B103" s="69" t="s">
        <v>4</v>
      </c>
      <c r="C103" s="117" t="s">
        <v>72</v>
      </c>
      <c r="D103" s="69" t="s">
        <v>24</v>
      </c>
      <c r="E103" s="69" t="s">
        <v>74</v>
      </c>
      <c r="F103" s="69" t="s">
        <v>60</v>
      </c>
      <c r="G103" s="69" t="s">
        <v>75</v>
      </c>
      <c r="H103" s="70" t="s">
        <v>131</v>
      </c>
      <c r="I103" s="77">
        <v>35</v>
      </c>
      <c r="J103" s="78" t="s">
        <v>132</v>
      </c>
      <c r="K103" s="78" t="s">
        <v>132</v>
      </c>
      <c r="L103" s="72">
        <v>80</v>
      </c>
      <c r="M103" s="72">
        <v>4</v>
      </c>
      <c r="N103" s="72">
        <v>90</v>
      </c>
      <c r="O103" s="72" t="s">
        <v>183</v>
      </c>
      <c r="P103" s="72">
        <v>100</v>
      </c>
      <c r="Q103" s="72">
        <v>1</v>
      </c>
      <c r="R103" s="72">
        <v>100</v>
      </c>
      <c r="S103" s="72"/>
    </row>
    <row r="104" spans="1:19" ht="41.4" x14ac:dyDescent="0.3">
      <c r="A104" s="184"/>
      <c r="B104" s="69" t="s">
        <v>5</v>
      </c>
      <c r="C104" s="117" t="s">
        <v>73</v>
      </c>
      <c r="D104" s="69" t="s">
        <v>24</v>
      </c>
      <c r="E104" s="69" t="s">
        <v>145</v>
      </c>
      <c r="F104" s="69" t="s">
        <v>60</v>
      </c>
      <c r="G104" s="69" t="s">
        <v>75</v>
      </c>
      <c r="H104" s="70" t="s">
        <v>131</v>
      </c>
      <c r="I104" s="77">
        <v>20</v>
      </c>
      <c r="J104" s="78" t="s">
        <v>132</v>
      </c>
      <c r="K104" s="78" t="s">
        <v>132</v>
      </c>
      <c r="L104" s="82">
        <v>240</v>
      </c>
      <c r="M104" s="72">
        <v>23</v>
      </c>
      <c r="N104" s="82">
        <v>250</v>
      </c>
      <c r="O104" s="72" t="s">
        <v>186</v>
      </c>
      <c r="P104" s="82">
        <v>275</v>
      </c>
      <c r="Q104" s="72">
        <v>19</v>
      </c>
      <c r="R104" s="82">
        <v>275</v>
      </c>
      <c r="S104" s="72"/>
    </row>
    <row r="105" spans="1:19" x14ac:dyDescent="0.3">
      <c r="A105" s="112"/>
      <c r="B105" s="112"/>
      <c r="C105" s="112"/>
      <c r="D105" s="112"/>
      <c r="E105" s="112"/>
      <c r="F105" s="112"/>
      <c r="G105" s="112"/>
      <c r="H105" s="112"/>
      <c r="I105" s="112"/>
      <c r="J105" s="112"/>
      <c r="K105" s="112"/>
      <c r="L105" s="112"/>
      <c r="M105" s="112"/>
      <c r="N105" s="112"/>
      <c r="O105" s="112"/>
      <c r="P105" s="112"/>
      <c r="Q105" s="112"/>
      <c r="R105" s="112"/>
      <c r="S105" s="112"/>
    </row>
    <row r="106" spans="1:19" x14ac:dyDescent="0.3">
      <c r="A106" s="114" t="s">
        <v>79</v>
      </c>
      <c r="B106" s="112"/>
      <c r="C106" s="112"/>
      <c r="D106" s="112"/>
      <c r="E106" s="112"/>
      <c r="F106" s="112"/>
      <c r="G106" s="112"/>
      <c r="H106" s="112"/>
      <c r="I106" s="112"/>
      <c r="J106" s="112"/>
      <c r="K106" s="112"/>
      <c r="L106" s="112"/>
      <c r="M106" s="112"/>
      <c r="N106" s="112"/>
      <c r="O106" s="112"/>
      <c r="P106" s="112"/>
      <c r="Q106" s="112"/>
      <c r="R106" s="112"/>
      <c r="S106" s="112"/>
    </row>
    <row r="107" spans="1:19" ht="15" customHeight="1" x14ac:dyDescent="0.3">
      <c r="A107" s="151" t="s">
        <v>90</v>
      </c>
      <c r="B107" s="151"/>
      <c r="C107" s="151"/>
      <c r="D107" s="151"/>
      <c r="E107" s="151"/>
      <c r="F107" s="151"/>
      <c r="G107" s="151"/>
      <c r="H107" s="112"/>
      <c r="I107" s="112"/>
      <c r="J107" s="112"/>
      <c r="K107" s="112"/>
      <c r="L107" s="112"/>
      <c r="M107" s="112"/>
      <c r="N107" s="112"/>
      <c r="O107" s="112"/>
      <c r="P107" s="112"/>
      <c r="Q107" s="112"/>
      <c r="R107" s="112"/>
      <c r="S107" s="112"/>
    </row>
    <row r="108" spans="1:19" ht="15" customHeight="1" x14ac:dyDescent="0.3">
      <c r="A108" s="151" t="s">
        <v>78</v>
      </c>
      <c r="B108" s="151"/>
      <c r="C108" s="151"/>
      <c r="D108" s="151"/>
      <c r="E108" s="151"/>
      <c r="F108" s="151"/>
      <c r="G108" s="151"/>
      <c r="H108" s="112"/>
      <c r="I108" s="112"/>
      <c r="J108" s="112"/>
      <c r="K108" s="112"/>
      <c r="L108" s="112"/>
      <c r="M108" s="112"/>
      <c r="N108" s="112"/>
      <c r="O108" s="112"/>
      <c r="P108" s="112"/>
      <c r="Q108" s="112"/>
      <c r="R108" s="112"/>
      <c r="S108" s="112"/>
    </row>
    <row r="109" spans="1:19" x14ac:dyDescent="0.3">
      <c r="A109" s="112"/>
      <c r="B109" s="112"/>
      <c r="C109" s="112"/>
      <c r="D109" s="112"/>
      <c r="E109" s="112"/>
      <c r="F109" s="112"/>
      <c r="G109" s="112"/>
      <c r="H109" s="112"/>
      <c r="I109" s="112"/>
      <c r="J109" s="112"/>
      <c r="K109" s="112"/>
      <c r="L109" s="112"/>
      <c r="M109" s="112"/>
      <c r="N109" s="112"/>
      <c r="O109" s="112"/>
      <c r="P109" s="112"/>
      <c r="Q109" s="112"/>
      <c r="R109" s="112"/>
      <c r="S109" s="112"/>
    </row>
    <row r="110" spans="1:19" x14ac:dyDescent="0.3">
      <c r="A110" s="113"/>
      <c r="B110" s="112"/>
      <c r="C110" s="112"/>
      <c r="D110" s="112"/>
      <c r="E110" s="112"/>
      <c r="F110" s="112"/>
      <c r="G110" s="112"/>
      <c r="H110" s="112"/>
      <c r="I110" s="112"/>
      <c r="J110" s="172">
        <v>2017</v>
      </c>
      <c r="K110" s="173"/>
      <c r="L110" s="172">
        <v>2018</v>
      </c>
      <c r="M110" s="173"/>
      <c r="N110" s="172">
        <v>2019</v>
      </c>
      <c r="O110" s="173"/>
      <c r="P110" s="172">
        <v>2020</v>
      </c>
      <c r="Q110" s="173"/>
      <c r="R110" s="172">
        <v>2021</v>
      </c>
      <c r="S110" s="173"/>
    </row>
    <row r="111" spans="1:19" x14ac:dyDescent="0.3">
      <c r="A111" s="51" t="s">
        <v>124</v>
      </c>
      <c r="B111" s="52" t="s">
        <v>125</v>
      </c>
      <c r="C111" s="53" t="s">
        <v>126</v>
      </c>
      <c r="D111" s="53" t="s">
        <v>3</v>
      </c>
      <c r="E111" s="53" t="s">
        <v>127</v>
      </c>
      <c r="F111" s="53" t="s">
        <v>128</v>
      </c>
      <c r="G111" s="52" t="s">
        <v>0</v>
      </c>
      <c r="H111" s="53" t="s">
        <v>129</v>
      </c>
      <c r="I111" s="52" t="s">
        <v>1</v>
      </c>
      <c r="J111" s="54" t="s">
        <v>42</v>
      </c>
      <c r="K111" s="54" t="s">
        <v>130</v>
      </c>
      <c r="L111" s="54" t="s">
        <v>42</v>
      </c>
      <c r="M111" s="54" t="s">
        <v>130</v>
      </c>
      <c r="N111" s="54" t="s">
        <v>42</v>
      </c>
      <c r="O111" s="54" t="s">
        <v>130</v>
      </c>
      <c r="P111" s="54" t="s">
        <v>42</v>
      </c>
      <c r="Q111" s="54" t="s">
        <v>130</v>
      </c>
      <c r="R111" s="54" t="s">
        <v>42</v>
      </c>
      <c r="S111" s="54" t="s">
        <v>130</v>
      </c>
    </row>
    <row r="112" spans="1:19" ht="115.5" customHeight="1" x14ac:dyDescent="0.3">
      <c r="A112" s="182" t="s">
        <v>188</v>
      </c>
      <c r="B112" s="73" t="s">
        <v>4</v>
      </c>
      <c r="C112" s="154" t="s">
        <v>148</v>
      </c>
      <c r="D112" s="153" t="s">
        <v>7</v>
      </c>
      <c r="E112" s="153" t="s">
        <v>156</v>
      </c>
      <c r="F112" s="153" t="s">
        <v>101</v>
      </c>
      <c r="G112" s="153" t="s">
        <v>71</v>
      </c>
      <c r="H112" s="70" t="s">
        <v>131</v>
      </c>
      <c r="I112" s="91">
        <v>0.75</v>
      </c>
      <c r="J112" s="84">
        <v>0.5</v>
      </c>
      <c r="K112" s="92">
        <v>0.41</v>
      </c>
      <c r="L112" s="92">
        <v>0.55000000000000004</v>
      </c>
      <c r="M112" s="84">
        <v>0.46</v>
      </c>
      <c r="N112" s="92">
        <v>0.6</v>
      </c>
      <c r="O112" s="84">
        <v>0.89</v>
      </c>
      <c r="P112" s="84">
        <v>0.65</v>
      </c>
      <c r="Q112" s="84">
        <v>0.78</v>
      </c>
      <c r="R112" s="84">
        <v>0.65</v>
      </c>
      <c r="S112" s="84"/>
    </row>
    <row r="113" spans="1:19" ht="69" x14ac:dyDescent="0.3">
      <c r="A113" s="182"/>
      <c r="B113" s="73" t="s">
        <v>5</v>
      </c>
      <c r="C113" s="154" t="s">
        <v>122</v>
      </c>
      <c r="D113" s="153" t="s">
        <v>24</v>
      </c>
      <c r="E113" s="153" t="s">
        <v>157</v>
      </c>
      <c r="F113" s="153" t="s">
        <v>70</v>
      </c>
      <c r="G113" s="153" t="s">
        <v>71</v>
      </c>
      <c r="H113" s="70" t="s">
        <v>131</v>
      </c>
      <c r="I113" s="80" t="s">
        <v>141</v>
      </c>
      <c r="J113" s="78" t="s">
        <v>132</v>
      </c>
      <c r="K113" s="78" t="s">
        <v>132</v>
      </c>
      <c r="L113" s="76">
        <v>3</v>
      </c>
      <c r="M113" s="75">
        <v>5</v>
      </c>
      <c r="N113" s="76">
        <v>6</v>
      </c>
      <c r="O113" s="75">
        <v>4</v>
      </c>
      <c r="P113" s="75">
        <v>9</v>
      </c>
      <c r="Q113" s="75">
        <v>10</v>
      </c>
      <c r="R113" s="75">
        <v>9</v>
      </c>
      <c r="S113" s="75"/>
    </row>
    <row r="114" spans="1:19" x14ac:dyDescent="0.3">
      <c r="A114" s="112"/>
      <c r="B114" s="112"/>
      <c r="C114" s="112"/>
      <c r="D114" s="112"/>
      <c r="E114" s="112"/>
      <c r="F114" s="112"/>
      <c r="G114" s="112"/>
      <c r="H114" s="112"/>
      <c r="I114" s="112"/>
      <c r="J114" s="112"/>
      <c r="K114" s="112"/>
      <c r="L114" s="112"/>
      <c r="M114" s="112"/>
      <c r="N114" s="112"/>
      <c r="O114" s="112"/>
      <c r="P114" s="112"/>
      <c r="Q114" s="112"/>
      <c r="R114" s="112"/>
      <c r="S114" s="112"/>
    </row>
    <row r="115" spans="1:19" x14ac:dyDescent="0.3">
      <c r="A115" s="112"/>
      <c r="B115" s="112"/>
      <c r="C115" s="112"/>
      <c r="D115" s="112"/>
      <c r="E115" s="112"/>
      <c r="F115" s="112"/>
      <c r="G115" s="112"/>
      <c r="H115" s="112"/>
      <c r="I115" s="112"/>
      <c r="J115" s="174">
        <v>2017</v>
      </c>
      <c r="K115" s="175"/>
      <c r="L115" s="176">
        <v>2018</v>
      </c>
      <c r="M115" s="173"/>
      <c r="N115" s="172">
        <v>2019</v>
      </c>
      <c r="O115" s="173"/>
      <c r="P115" s="172">
        <v>2020</v>
      </c>
      <c r="Q115" s="173"/>
      <c r="R115" s="172">
        <v>2021</v>
      </c>
      <c r="S115" s="173"/>
    </row>
    <row r="116" spans="1:19" x14ac:dyDescent="0.3">
      <c r="A116" s="56" t="s">
        <v>124</v>
      </c>
      <c r="B116" s="57" t="s">
        <v>125</v>
      </c>
      <c r="C116" s="53" t="s">
        <v>133</v>
      </c>
      <c r="D116" s="53" t="s">
        <v>3</v>
      </c>
      <c r="E116" s="53" t="s">
        <v>127</v>
      </c>
      <c r="F116" s="53" t="s">
        <v>128</v>
      </c>
      <c r="G116" s="81" t="s">
        <v>0</v>
      </c>
      <c r="H116" s="66" t="s">
        <v>129</v>
      </c>
      <c r="I116" s="67" t="s">
        <v>1</v>
      </c>
      <c r="J116" s="68" t="s">
        <v>42</v>
      </c>
      <c r="K116" s="68" t="s">
        <v>130</v>
      </c>
      <c r="L116" s="68" t="s">
        <v>42</v>
      </c>
      <c r="M116" s="68" t="s">
        <v>130</v>
      </c>
      <c r="N116" s="68" t="s">
        <v>42</v>
      </c>
      <c r="O116" s="68" t="s">
        <v>130</v>
      </c>
      <c r="P116" s="68" t="s">
        <v>42</v>
      </c>
      <c r="Q116" s="68" t="s">
        <v>130</v>
      </c>
      <c r="R116" s="68" t="s">
        <v>42</v>
      </c>
      <c r="S116" s="68" t="s">
        <v>130</v>
      </c>
    </row>
    <row r="117" spans="1:19" ht="56.25" customHeight="1" x14ac:dyDescent="0.3">
      <c r="A117" s="180" t="s">
        <v>174</v>
      </c>
      <c r="B117" s="106" t="s">
        <v>4</v>
      </c>
      <c r="C117" s="69" t="s">
        <v>120</v>
      </c>
      <c r="D117" s="69" t="s">
        <v>24</v>
      </c>
      <c r="E117" s="69" t="s">
        <v>146</v>
      </c>
      <c r="F117" s="69" t="s">
        <v>66</v>
      </c>
      <c r="G117" s="69" t="s">
        <v>26</v>
      </c>
      <c r="H117" s="70" t="s">
        <v>131</v>
      </c>
      <c r="I117" s="71">
        <v>161</v>
      </c>
      <c r="J117" s="78" t="s">
        <v>132</v>
      </c>
      <c r="K117" s="78" t="s">
        <v>132</v>
      </c>
      <c r="L117" s="87">
        <v>261</v>
      </c>
      <c r="M117" s="87">
        <v>169</v>
      </c>
      <c r="N117" s="87">
        <v>300</v>
      </c>
      <c r="O117" s="87">
        <v>162</v>
      </c>
      <c r="P117" s="87">
        <v>350</v>
      </c>
      <c r="Q117" s="87">
        <v>60</v>
      </c>
      <c r="R117" s="87">
        <v>350</v>
      </c>
      <c r="S117" s="87"/>
    </row>
    <row r="118" spans="1:19" ht="51" customHeight="1" x14ac:dyDescent="0.3">
      <c r="A118" s="181"/>
      <c r="B118" s="155" t="s">
        <v>5</v>
      </c>
      <c r="C118" s="152" t="s">
        <v>39</v>
      </c>
      <c r="D118" s="152" t="s">
        <v>24</v>
      </c>
      <c r="E118" s="152" t="s">
        <v>102</v>
      </c>
      <c r="F118" s="152"/>
      <c r="G118" s="153"/>
      <c r="H118" s="70" t="s">
        <v>131</v>
      </c>
      <c r="I118" s="58">
        <v>14</v>
      </c>
      <c r="J118" s="59">
        <v>10</v>
      </c>
      <c r="K118" s="59">
        <v>9</v>
      </c>
      <c r="L118" s="88">
        <v>11</v>
      </c>
      <c r="M118" s="88">
        <v>10</v>
      </c>
      <c r="N118" s="88">
        <v>18</v>
      </c>
      <c r="O118" s="88" t="s">
        <v>184</v>
      </c>
      <c r="P118" s="88">
        <v>24</v>
      </c>
      <c r="Q118" s="88">
        <v>14</v>
      </c>
      <c r="R118" s="88">
        <v>24</v>
      </c>
      <c r="S118" s="88"/>
    </row>
    <row r="119" spans="1:19" ht="15" customHeight="1" x14ac:dyDescent="0.3">
      <c r="A119" s="112"/>
      <c r="B119" s="112"/>
      <c r="C119" s="112"/>
      <c r="D119" s="112"/>
      <c r="E119" s="112"/>
      <c r="F119" s="112"/>
      <c r="G119" s="112"/>
      <c r="H119" s="112"/>
      <c r="I119" s="112"/>
      <c r="J119" s="112"/>
      <c r="K119" s="112"/>
      <c r="L119" s="112"/>
      <c r="M119" s="112"/>
      <c r="N119" s="112"/>
      <c r="O119" s="112"/>
      <c r="P119" s="112"/>
      <c r="Q119" s="112"/>
      <c r="R119" s="112"/>
      <c r="S119" s="112"/>
    </row>
    <row r="120" spans="1:19" x14ac:dyDescent="0.3">
      <c r="A120" s="114" t="s">
        <v>67</v>
      </c>
      <c r="B120" s="112"/>
      <c r="C120" s="112"/>
      <c r="D120" s="112"/>
      <c r="E120" s="112"/>
      <c r="F120" s="112"/>
      <c r="G120" s="112"/>
      <c r="H120" s="112"/>
      <c r="I120" s="112"/>
      <c r="J120" s="112"/>
      <c r="K120" s="112"/>
      <c r="L120" s="112"/>
      <c r="M120" s="112"/>
      <c r="N120" s="112"/>
      <c r="O120" s="112"/>
      <c r="P120" s="112"/>
      <c r="Q120" s="112"/>
      <c r="R120" s="112"/>
      <c r="S120" s="112"/>
    </row>
    <row r="121" spans="1:19" ht="15" customHeight="1" x14ac:dyDescent="0.3">
      <c r="A121" s="151" t="s">
        <v>40</v>
      </c>
      <c r="B121" s="151"/>
      <c r="C121" s="151"/>
      <c r="D121" s="151"/>
      <c r="E121" s="151"/>
      <c r="F121" s="151"/>
      <c r="G121" s="151"/>
      <c r="H121" s="112"/>
      <c r="I121" s="112"/>
      <c r="J121" s="112"/>
      <c r="K121" s="112"/>
      <c r="L121" s="112"/>
      <c r="M121" s="112"/>
      <c r="N121" s="112"/>
      <c r="O121" s="112"/>
      <c r="P121" s="112"/>
      <c r="Q121" s="112"/>
      <c r="R121" s="112"/>
      <c r="S121" s="112"/>
    </row>
    <row r="122" spans="1:19" ht="15" customHeight="1" x14ac:dyDescent="0.3">
      <c r="A122" s="151" t="s">
        <v>68</v>
      </c>
      <c r="B122" s="151"/>
      <c r="C122" s="151"/>
      <c r="D122" s="151"/>
      <c r="E122" s="151"/>
      <c r="F122" s="151"/>
      <c r="G122" s="151"/>
      <c r="H122" s="112"/>
      <c r="I122" s="112"/>
      <c r="J122" s="112"/>
      <c r="K122" s="112"/>
      <c r="L122" s="112"/>
      <c r="M122" s="112"/>
      <c r="N122" s="112"/>
      <c r="O122" s="112"/>
      <c r="P122" s="112"/>
      <c r="Q122" s="112"/>
      <c r="R122" s="112"/>
      <c r="S122" s="112"/>
    </row>
    <row r="123" spans="1:19" ht="15" customHeight="1" x14ac:dyDescent="0.3">
      <c r="A123" s="151" t="s">
        <v>41</v>
      </c>
      <c r="B123" s="151"/>
      <c r="C123" s="151"/>
      <c r="D123" s="151"/>
      <c r="E123" s="151"/>
      <c r="F123" s="151"/>
      <c r="G123" s="151"/>
      <c r="H123" s="112"/>
      <c r="I123" s="112"/>
      <c r="J123" s="112"/>
      <c r="K123" s="112"/>
      <c r="L123" s="112"/>
      <c r="M123" s="112"/>
      <c r="N123" s="112"/>
      <c r="O123" s="112"/>
      <c r="P123" s="112"/>
      <c r="Q123" s="112"/>
      <c r="R123" s="112"/>
      <c r="S123" s="112"/>
    </row>
    <row r="124" spans="1:19" x14ac:dyDescent="0.3">
      <c r="A124" s="112"/>
      <c r="B124" s="112"/>
      <c r="C124" s="112"/>
      <c r="D124" s="112"/>
      <c r="E124" s="112"/>
      <c r="F124" s="112"/>
      <c r="G124" s="112"/>
      <c r="H124" s="112"/>
      <c r="I124" s="112"/>
      <c r="J124" s="112"/>
      <c r="K124" s="112"/>
      <c r="L124" s="112"/>
      <c r="M124" s="112"/>
      <c r="N124" s="112"/>
      <c r="O124" s="112"/>
      <c r="P124" s="112"/>
      <c r="Q124" s="112"/>
      <c r="R124" s="112"/>
      <c r="S124" s="112"/>
    </row>
    <row r="125" spans="1:19" x14ac:dyDescent="0.3">
      <c r="A125" s="112"/>
      <c r="B125" s="112"/>
      <c r="C125" s="112"/>
      <c r="D125" s="112"/>
      <c r="E125" s="112"/>
      <c r="F125" s="112"/>
      <c r="G125" s="112"/>
      <c r="H125" s="112"/>
      <c r="I125" s="112"/>
      <c r="J125" s="112"/>
      <c r="K125" s="112"/>
      <c r="L125" s="112"/>
      <c r="M125" s="112"/>
      <c r="N125" s="112"/>
      <c r="O125" s="112"/>
      <c r="P125" s="112"/>
      <c r="Q125" s="112"/>
      <c r="R125" s="112"/>
      <c r="S125" s="112"/>
    </row>
    <row r="126" spans="1:19" x14ac:dyDescent="0.3">
      <c r="A126" s="112"/>
      <c r="B126" s="112"/>
      <c r="C126" s="112"/>
      <c r="D126" s="112"/>
      <c r="E126" s="112"/>
      <c r="F126" s="112"/>
      <c r="G126" s="112"/>
      <c r="H126" s="112"/>
      <c r="I126" s="112"/>
      <c r="J126" s="112"/>
      <c r="K126" s="112"/>
      <c r="L126" s="112"/>
      <c r="M126" s="112"/>
      <c r="N126" s="112"/>
      <c r="O126" s="112"/>
      <c r="P126" s="112"/>
      <c r="Q126" s="112"/>
      <c r="R126" s="112"/>
      <c r="S126" s="112"/>
    </row>
    <row r="127" spans="1:19" x14ac:dyDescent="0.3">
      <c r="A127" s="112"/>
      <c r="B127" s="112"/>
      <c r="C127" s="112"/>
      <c r="D127" s="112"/>
      <c r="E127" s="112"/>
      <c r="F127" s="112"/>
      <c r="G127" s="112"/>
      <c r="H127" s="112"/>
      <c r="I127" s="112"/>
      <c r="J127" s="112"/>
      <c r="K127" s="112"/>
      <c r="L127" s="112"/>
      <c r="M127" s="112"/>
      <c r="N127" s="112"/>
      <c r="O127" s="112"/>
      <c r="P127" s="112"/>
      <c r="Q127" s="112"/>
      <c r="R127" s="112"/>
      <c r="S127" s="112"/>
    </row>
    <row r="128" spans="1:19" x14ac:dyDescent="0.3">
      <c r="A128" s="112"/>
      <c r="B128" s="112"/>
      <c r="C128" s="112"/>
      <c r="D128" s="112"/>
      <c r="E128" s="112"/>
      <c r="F128" s="112"/>
      <c r="G128" s="112"/>
      <c r="H128" s="112"/>
      <c r="I128" s="112"/>
      <c r="J128" s="112"/>
      <c r="K128" s="112"/>
      <c r="L128" s="112"/>
      <c r="M128" s="112"/>
      <c r="N128" s="112"/>
      <c r="O128" s="112"/>
      <c r="P128" s="112"/>
      <c r="Q128" s="112"/>
      <c r="R128" s="112"/>
      <c r="S128" s="112"/>
    </row>
  </sheetData>
  <mergeCells count="109">
    <mergeCell ref="A117:A118"/>
    <mergeCell ref="A112:A113"/>
    <mergeCell ref="J115:K115"/>
    <mergeCell ref="L115:M115"/>
    <mergeCell ref="N115:O115"/>
    <mergeCell ref="P115:Q115"/>
    <mergeCell ref="R115:S115"/>
    <mergeCell ref="A103:A104"/>
    <mergeCell ref="J110:K110"/>
    <mergeCell ref="L110:M110"/>
    <mergeCell ref="N110:O110"/>
    <mergeCell ref="P110:Q110"/>
    <mergeCell ref="R110:S110"/>
    <mergeCell ref="G92:G96"/>
    <mergeCell ref="J101:K101"/>
    <mergeCell ref="L101:M101"/>
    <mergeCell ref="N101:O101"/>
    <mergeCell ref="P101:Q101"/>
    <mergeCell ref="R101:S101"/>
    <mergeCell ref="A91:A96"/>
    <mergeCell ref="B92:B96"/>
    <mergeCell ref="C92:C96"/>
    <mergeCell ref="D92:D96"/>
    <mergeCell ref="E92:E96"/>
    <mergeCell ref="F92:F96"/>
    <mergeCell ref="R80:S80"/>
    <mergeCell ref="J89:K89"/>
    <mergeCell ref="L89:M89"/>
    <mergeCell ref="N89:O89"/>
    <mergeCell ref="P89:Q89"/>
    <mergeCell ref="R89:S89"/>
    <mergeCell ref="F74:F78"/>
    <mergeCell ref="G74:G78"/>
    <mergeCell ref="J80:K80"/>
    <mergeCell ref="L80:M80"/>
    <mergeCell ref="N80:O80"/>
    <mergeCell ref="P80:Q80"/>
    <mergeCell ref="G64:G68"/>
    <mergeCell ref="B69:B73"/>
    <mergeCell ref="C69:C73"/>
    <mergeCell ref="D69:D73"/>
    <mergeCell ref="E69:E73"/>
    <mergeCell ref="F69:F73"/>
    <mergeCell ref="G69:G73"/>
    <mergeCell ref="A64:A78"/>
    <mergeCell ref="B64:B68"/>
    <mergeCell ref="C64:C68"/>
    <mergeCell ref="D64:D68"/>
    <mergeCell ref="E64:E68"/>
    <mergeCell ref="F64:F68"/>
    <mergeCell ref="B74:B78"/>
    <mergeCell ref="C74:C78"/>
    <mergeCell ref="D74:D78"/>
    <mergeCell ref="E74:E78"/>
    <mergeCell ref="R54:S54"/>
    <mergeCell ref="A60:G60"/>
    <mergeCell ref="J62:K62"/>
    <mergeCell ref="L62:M62"/>
    <mergeCell ref="N62:O62"/>
    <mergeCell ref="P62:Q62"/>
    <mergeCell ref="R62:S62"/>
    <mergeCell ref="A43:A44"/>
    <mergeCell ref="A51:G51"/>
    <mergeCell ref="J54:K54"/>
    <mergeCell ref="L54:M54"/>
    <mergeCell ref="N54:O54"/>
    <mergeCell ref="P54:Q54"/>
    <mergeCell ref="A39:G39"/>
    <mergeCell ref="J41:K41"/>
    <mergeCell ref="L41:M41"/>
    <mergeCell ref="N41:O41"/>
    <mergeCell ref="P41:Q41"/>
    <mergeCell ref="R41:S41"/>
    <mergeCell ref="A31:G31"/>
    <mergeCell ref="J34:K34"/>
    <mergeCell ref="L34:M34"/>
    <mergeCell ref="N34:O34"/>
    <mergeCell ref="P34:Q34"/>
    <mergeCell ref="R34:S34"/>
    <mergeCell ref="J22:K22"/>
    <mergeCell ref="L22:M22"/>
    <mergeCell ref="N22:O22"/>
    <mergeCell ref="P22:Q22"/>
    <mergeCell ref="R22:S22"/>
    <mergeCell ref="A30:G30"/>
    <mergeCell ref="B15:B19"/>
    <mergeCell ref="C15:C19"/>
    <mergeCell ref="D15:D19"/>
    <mergeCell ref="E15:E19"/>
    <mergeCell ref="F15:F19"/>
    <mergeCell ref="G15:G19"/>
    <mergeCell ref="F5:F9"/>
    <mergeCell ref="G5:G9"/>
    <mergeCell ref="B10:B14"/>
    <mergeCell ref="C10:C14"/>
    <mergeCell ref="D10:D14"/>
    <mergeCell ref="E10:E14"/>
    <mergeCell ref="F10:F14"/>
    <mergeCell ref="G10:G14"/>
    <mergeCell ref="J3:K3"/>
    <mergeCell ref="L3:M3"/>
    <mergeCell ref="N3:O3"/>
    <mergeCell ref="P3:Q3"/>
    <mergeCell ref="R3:S3"/>
    <mergeCell ref="A5:A20"/>
    <mergeCell ref="B5:B9"/>
    <mergeCell ref="C5:C9"/>
    <mergeCell ref="D5:D9"/>
    <mergeCell ref="E5:E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DAA6698D5E5EF49BB70C92D661A2074" ma:contentTypeVersion="13" ma:contentTypeDescription="Create a new document." ma:contentTypeScope="" ma:versionID="9234e81a01e91727ea457a4cae547850">
  <xsd:schema xmlns:xsd="http://www.w3.org/2001/XMLSchema" xmlns:xs="http://www.w3.org/2001/XMLSchema" xmlns:p="http://schemas.microsoft.com/office/2006/metadata/properties" xmlns:ns3="200a9967-79c2-4f32-916b-bf2d048c86ca" xmlns:ns4="1ea23e27-1dd4-44ab-8bd4-d9d73a3ad34f" targetNamespace="http://schemas.microsoft.com/office/2006/metadata/properties" ma:root="true" ma:fieldsID="655d293164228409b85ca81fbdb2d651" ns3:_="" ns4:_="">
    <xsd:import namespace="200a9967-79c2-4f32-916b-bf2d048c86ca"/>
    <xsd:import namespace="1ea23e27-1dd4-44ab-8bd4-d9d73a3ad34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0a9967-79c2-4f32-916b-bf2d048c86c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a23e27-1dd4-44ab-8bd4-d9d73a3ad34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BDCF394-7114-486E-B627-DED4AC9FC259}">
  <ds:schemaRefs>
    <ds:schemaRef ds:uri="http://schemas.microsoft.com/sharepoint/v3/contenttype/forms"/>
  </ds:schemaRefs>
</ds:datastoreItem>
</file>

<file path=customXml/itemProps2.xml><?xml version="1.0" encoding="utf-8"?>
<ds:datastoreItem xmlns:ds="http://schemas.openxmlformats.org/officeDocument/2006/customXml" ds:itemID="{03BBB111-608C-431F-A464-B87878F855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0a9967-79c2-4f32-916b-bf2d048c86ca"/>
    <ds:schemaRef ds:uri="1ea23e27-1dd4-44ab-8bd4-d9d73a3ad3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A7B37E-5E29-4814-A829-13D7D4D62811}">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 ds:uri="http://www.w3.org/XML/1998/namespace"/>
    <ds:schemaRef ds:uri="http://schemas.microsoft.com/office/infopath/2007/PartnerControls"/>
    <ds:schemaRef ds:uri="1ea23e27-1dd4-44ab-8bd4-d9d73a3ad34f"/>
    <ds:schemaRef ds:uri="200a9967-79c2-4f32-916b-bf2d048c86ca"/>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SoSt LOGFRAME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Hrayr Wannis</dc:creator>
  <cp:lastModifiedBy>Sophie Boutin</cp:lastModifiedBy>
  <cp:lastPrinted>2016-11-01T14:37:32Z</cp:lastPrinted>
  <dcterms:created xsi:type="dcterms:W3CDTF">2014-08-29T13:09:43Z</dcterms:created>
  <dcterms:modified xsi:type="dcterms:W3CDTF">2021-03-25T13:23:49Z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0x0101007DAA6698D5E5EF49BB70C92D661A2074</vt:lpwstr>
  </property>
</Properties>
</file>