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115" windowHeight="915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UNHCRuser</author>
  </authors>
  <commentList>
    <comment ref="D9" authorId="0">
      <text>
        <r>
          <rPr>
            <b/>
            <sz val="9"/>
            <rFont val="Tahoma"/>
            <family val="2"/>
          </rPr>
          <t>UNHCRuser:</t>
        </r>
        <r>
          <rPr>
            <sz val="9"/>
            <rFont val="Tahoma"/>
            <family val="2"/>
          </rPr>
          <t xml:space="preserve">
It is estimated that there will be around 2000 HHs having heater from last year's distribution)</t>
        </r>
      </text>
    </comment>
  </commentList>
</comments>
</file>

<file path=xl/sharedStrings.xml><?xml version="1.0" encoding="utf-8"?>
<sst xmlns="http://schemas.openxmlformats.org/spreadsheetml/2006/main" count="60" uniqueCount="50">
  <si>
    <t>Winterisation</t>
  </si>
  <si>
    <t xml:space="preserve">Gas </t>
  </si>
  <si>
    <t>Blankets</t>
  </si>
  <si>
    <t>In Kind</t>
  </si>
  <si>
    <t>Clothes</t>
  </si>
  <si>
    <t>Plastic Sheets</t>
  </si>
  <si>
    <t>Extreme cases</t>
  </si>
  <si>
    <t>Voucher : Gas Voucher</t>
  </si>
  <si>
    <t>Households</t>
  </si>
  <si>
    <t>Persons</t>
  </si>
  <si>
    <t>Sector</t>
  </si>
  <si>
    <t xml:space="preserve"> Unit/item description</t>
  </si>
  <si>
    <t>NFI</t>
  </si>
  <si>
    <t>TOTAL</t>
  </si>
  <si>
    <t xml:space="preserve"> Households</t>
  </si>
  <si>
    <t xml:space="preserve"> Persons</t>
  </si>
  <si>
    <t xml:space="preserve">Household
</t>
  </si>
  <si>
    <t>Cost per Household</t>
  </si>
  <si>
    <t>Time frame/ comment</t>
  </si>
  <si>
    <t xml:space="preserve"> Cost per unit/per person</t>
  </si>
  <si>
    <t>Total requirement</t>
  </si>
  <si>
    <t xml:space="preserve"> Azraq Camp Estimated Population by March 2015</t>
  </si>
  <si>
    <t>Winter gas distribution - Azraq</t>
  </si>
  <si>
    <t>Shelter</t>
  </si>
  <si>
    <t>Winter clothes and shoes</t>
  </si>
  <si>
    <t>Shelter Quick Fix</t>
  </si>
  <si>
    <t>Available stock in Azraq</t>
  </si>
  <si>
    <t>October</t>
  </si>
  <si>
    <t>October-November</t>
  </si>
  <si>
    <t>Cash Assistance</t>
  </si>
  <si>
    <t>3000 winter jackets</t>
  </si>
  <si>
    <t>October-February</t>
  </si>
  <si>
    <t>One-time cash assistance</t>
  </si>
  <si>
    <t xml:space="preserve">GRAND TOTAL </t>
  </si>
  <si>
    <t>Damaged gas heaters</t>
  </si>
  <si>
    <t>pcs</t>
  </si>
  <si>
    <t>Gas heaters (Chinese)</t>
  </si>
  <si>
    <t>Not to be distributed, except for emergency situation (Low quality)</t>
  </si>
  <si>
    <t>Gas heaters New</t>
  </si>
  <si>
    <t>Gas cylinders</t>
  </si>
  <si>
    <t>3900 (empty cylinders)</t>
  </si>
  <si>
    <t>1421 (some of them are damaged and requires fixing)</t>
  </si>
  <si>
    <t>3900 cyclinders</t>
  </si>
  <si>
    <t>N/A</t>
  </si>
  <si>
    <t>Average Family size</t>
  </si>
  <si>
    <t>5500 ( 2100 F/s 1 amd 3400 F/s &gt;1)</t>
  </si>
  <si>
    <t>50 for Fs&gt;1 , 20 for F/s 1)</t>
  </si>
  <si>
    <t>HT Blankets (2 blankets per person) for all camp population, the new arrivals  and referrals from urban</t>
  </si>
  <si>
    <t>Frequency: # of times distributed during winter monthly</t>
  </si>
  <si>
    <t>Heaters and gas cyclinders- for new arrivals in 2015 and movement from urban to Azraq camp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</si>
</sst>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$-1009]#,##0.00"/>
    <numFmt numFmtId="174" formatCode="[$$-C09]#,##0.00"/>
    <numFmt numFmtId="175" formatCode="[$$-1009]#,##0"/>
    <numFmt numFmtId="176" formatCode="[$$-2409]#,##0.00"/>
    <numFmt numFmtId="177" formatCode="_(&quot;$&quot;* #,##0_);_(&quot;$&quot;* \(#,##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2" fontId="43" fillId="0" borderId="10" xfId="44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21" fillId="0" borderId="10" xfId="0" applyFont="1" applyFill="1" applyBorder="1" applyAlignment="1">
      <alignment vertical="top" wrapText="1"/>
    </xf>
    <xf numFmtId="172" fontId="21" fillId="0" borderId="10" xfId="44" applyNumberFormat="1" applyFont="1" applyFill="1" applyBorder="1" applyAlignment="1">
      <alignment wrapText="1"/>
    </xf>
    <xf numFmtId="173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175" fontId="21" fillId="0" borderId="10" xfId="44" applyNumberFormat="1" applyFont="1" applyFill="1" applyBorder="1" applyAlignment="1">
      <alignment wrapText="1"/>
    </xf>
    <xf numFmtId="173" fontId="0" fillId="0" borderId="0" xfId="0" applyNumberFormat="1" applyFont="1" applyAlignment="1">
      <alignment/>
    </xf>
    <xf numFmtId="0" fontId="44" fillId="2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" fontId="21" fillId="0" borderId="10" xfId="44" applyNumberFormat="1" applyFont="1" applyFill="1" applyBorder="1" applyAlignment="1">
      <alignment wrapText="1"/>
    </xf>
    <xf numFmtId="174" fontId="23" fillId="0" borderId="10" xfId="44" applyNumberFormat="1" applyFont="1" applyFill="1" applyBorder="1" applyAlignment="1">
      <alignment wrapText="1"/>
    </xf>
    <xf numFmtId="172" fontId="23" fillId="33" borderId="11" xfId="0" applyNumberFormat="1" applyFont="1" applyFill="1" applyBorder="1" applyAlignment="1">
      <alignment horizontal="right"/>
    </xf>
    <xf numFmtId="173" fontId="23" fillId="33" borderId="11" xfId="0" applyNumberFormat="1" applyFont="1" applyFill="1" applyBorder="1" applyAlignment="1">
      <alignment/>
    </xf>
    <xf numFmtId="174" fontId="23" fillId="33" borderId="11" xfId="44" applyNumberFormat="1" applyFont="1" applyFill="1" applyBorder="1" applyAlignment="1">
      <alignment/>
    </xf>
    <xf numFmtId="175" fontId="23" fillId="33" borderId="11" xfId="44" applyNumberFormat="1" applyFont="1" applyFill="1" applyBorder="1" applyAlignment="1">
      <alignment/>
    </xf>
    <xf numFmtId="175" fontId="23" fillId="33" borderId="12" xfId="44" applyNumberFormat="1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174" fontId="23" fillId="0" borderId="13" xfId="44" applyNumberFormat="1" applyFont="1" applyFill="1" applyBorder="1" applyAlignment="1">
      <alignment wrapText="1"/>
    </xf>
    <xf numFmtId="1" fontId="21" fillId="0" borderId="13" xfId="44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4" fontId="24" fillId="0" borderId="10" xfId="44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34" borderId="0" xfId="0" applyFont="1" applyFill="1" applyAlignment="1">
      <alignment/>
    </xf>
    <xf numFmtId="175" fontId="45" fillId="34" borderId="0" xfId="0" applyNumberFormat="1" applyFont="1" applyFill="1" applyAlignment="1">
      <alignment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2" borderId="13" xfId="0" applyFont="1" applyFill="1" applyBorder="1" applyAlignment="1">
      <alignment horizontal="left" vertical="center" wrapText="1"/>
    </xf>
    <xf numFmtId="0" fontId="41" fillId="2" borderId="17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7">
      <selection activeCell="F5" sqref="F5"/>
    </sheetView>
  </sheetViews>
  <sheetFormatPr defaultColWidth="9.140625" defaultRowHeight="15"/>
  <cols>
    <col min="1" max="1" width="17.00390625" style="0" customWidth="1"/>
    <col min="2" max="2" width="14.8515625" style="0" customWidth="1"/>
    <col min="3" max="3" width="23.7109375" style="0" bestFit="1" customWidth="1"/>
    <col min="4" max="4" width="30.8515625" style="0" bestFit="1" customWidth="1"/>
    <col min="5" max="5" width="11.140625" style="0" customWidth="1"/>
    <col min="6" max="6" width="22.421875" style="0" bestFit="1" customWidth="1"/>
    <col min="7" max="7" width="16.57421875" style="0" customWidth="1"/>
    <col min="8" max="8" width="24.00390625" style="0" customWidth="1"/>
    <col min="9" max="9" width="15.7109375" style="0" customWidth="1"/>
    <col min="10" max="10" width="23.28125" style="0" customWidth="1"/>
    <col min="11" max="11" width="21.00390625" style="0" customWidth="1"/>
    <col min="14" max="14" width="12.7109375" style="0" bestFit="1" customWidth="1"/>
  </cols>
  <sheetData>
    <row r="1" spans="1:11" ht="15">
      <c r="A1" s="5"/>
      <c r="B1" s="3"/>
      <c r="C1" s="3"/>
      <c r="D1" s="3"/>
      <c r="E1" s="11"/>
      <c r="F1" s="3"/>
      <c r="G1" s="3"/>
      <c r="H1" s="3"/>
      <c r="I1" s="3"/>
      <c r="J1" s="3"/>
      <c r="K1" s="3"/>
    </row>
    <row r="3" ht="1.5" customHeight="1"/>
    <row r="4" spans="1:4" ht="15">
      <c r="A4" s="38" t="s">
        <v>21</v>
      </c>
      <c r="B4" s="2" t="s">
        <v>8</v>
      </c>
      <c r="C4" s="2" t="s">
        <v>9</v>
      </c>
      <c r="D4" s="4" t="s">
        <v>44</v>
      </c>
    </row>
    <row r="5" spans="1:4" ht="75.75" customHeight="1">
      <c r="A5" s="39"/>
      <c r="B5" s="4">
        <v>5500</v>
      </c>
      <c r="C5" s="4">
        <v>22000</v>
      </c>
      <c r="D5" s="4">
        <v>4</v>
      </c>
    </row>
    <row r="7" spans="1:11" ht="51">
      <c r="A7" s="12" t="s">
        <v>10</v>
      </c>
      <c r="B7" s="12" t="s">
        <v>16</v>
      </c>
      <c r="C7" s="12" t="s">
        <v>11</v>
      </c>
      <c r="D7" s="12" t="s">
        <v>14</v>
      </c>
      <c r="E7" s="12" t="s">
        <v>15</v>
      </c>
      <c r="F7" s="12" t="s">
        <v>17</v>
      </c>
      <c r="G7" s="12" t="s">
        <v>19</v>
      </c>
      <c r="H7" s="12" t="s">
        <v>48</v>
      </c>
      <c r="I7" s="13" t="s">
        <v>20</v>
      </c>
      <c r="J7" s="12" t="s">
        <v>26</v>
      </c>
      <c r="K7" s="12" t="s">
        <v>18</v>
      </c>
    </row>
    <row r="8" spans="1:11" ht="30">
      <c r="A8" s="40" t="s">
        <v>12</v>
      </c>
      <c r="B8" s="42">
        <v>5500</v>
      </c>
      <c r="C8" s="6" t="s">
        <v>22</v>
      </c>
      <c r="D8" s="4">
        <v>5500</v>
      </c>
      <c r="E8" s="4">
        <v>22000</v>
      </c>
      <c r="F8" s="7">
        <v>14</v>
      </c>
      <c r="G8" s="8">
        <f>14/4</f>
        <v>3.5</v>
      </c>
      <c r="H8" s="9">
        <v>4</v>
      </c>
      <c r="I8" s="15">
        <f>D8*F8*H8</f>
        <v>308000</v>
      </c>
      <c r="J8" s="14" t="s">
        <v>42</v>
      </c>
      <c r="K8" s="10" t="s">
        <v>27</v>
      </c>
    </row>
    <row r="9" spans="1:11" ht="75">
      <c r="A9" s="41"/>
      <c r="B9" s="43"/>
      <c r="C9" s="6" t="s">
        <v>49</v>
      </c>
      <c r="D9" s="4">
        <v>3500</v>
      </c>
      <c r="E9" s="4">
        <f>3500*4</f>
        <v>14000</v>
      </c>
      <c r="F9" s="7">
        <v>106</v>
      </c>
      <c r="G9" s="8">
        <f>F9/(E9/D9)</f>
        <v>26.5</v>
      </c>
      <c r="H9" s="9">
        <v>1</v>
      </c>
      <c r="I9" s="15">
        <f>D9*F9*H9</f>
        <v>371000</v>
      </c>
      <c r="J9" s="14" t="s">
        <v>41</v>
      </c>
      <c r="K9" s="10" t="s">
        <v>27</v>
      </c>
    </row>
    <row r="10" spans="1:11" ht="75">
      <c r="A10" s="41"/>
      <c r="B10" s="43"/>
      <c r="C10" s="6" t="s">
        <v>47</v>
      </c>
      <c r="D10" s="4">
        <v>5500</v>
      </c>
      <c r="E10" s="4">
        <v>22000</v>
      </c>
      <c r="F10" s="7">
        <f>G10*(E10/D10)</f>
        <v>39.2</v>
      </c>
      <c r="G10" s="8">
        <v>9.8</v>
      </c>
      <c r="H10" s="21">
        <v>1</v>
      </c>
      <c r="I10" s="22">
        <f>D10*F10*H10</f>
        <v>215600.00000000003</v>
      </c>
      <c r="J10" s="23">
        <v>0</v>
      </c>
      <c r="K10" s="10" t="s">
        <v>27</v>
      </c>
    </row>
    <row r="11" spans="1:11" ht="15">
      <c r="A11" s="24"/>
      <c r="B11" s="25"/>
      <c r="C11" s="6" t="s">
        <v>24</v>
      </c>
      <c r="D11" s="4">
        <v>5500</v>
      </c>
      <c r="E11" s="4">
        <v>22000</v>
      </c>
      <c r="F11" s="7">
        <v>100</v>
      </c>
      <c r="G11" s="8">
        <v>25</v>
      </c>
      <c r="H11" s="9">
        <v>1</v>
      </c>
      <c r="I11" s="15">
        <f>25*22000</f>
        <v>550000</v>
      </c>
      <c r="J11" s="14" t="s">
        <v>30</v>
      </c>
      <c r="K11" s="10" t="s">
        <v>28</v>
      </c>
    </row>
    <row r="12" spans="1:11" ht="15">
      <c r="A12" s="34" t="s">
        <v>13</v>
      </c>
      <c r="B12" s="35"/>
      <c r="C12" s="35"/>
      <c r="D12" s="16"/>
      <c r="E12" s="16"/>
      <c r="F12" s="17"/>
      <c r="G12" s="17"/>
      <c r="H12" s="18"/>
      <c r="I12" s="19">
        <f>SUM(I8:I11)</f>
        <v>1444600</v>
      </c>
      <c r="J12" s="19"/>
      <c r="K12" s="20"/>
    </row>
    <row r="13" spans="1:11" ht="15">
      <c r="A13" s="36" t="s">
        <v>23</v>
      </c>
      <c r="B13" s="27"/>
      <c r="C13" s="6"/>
      <c r="D13" s="7"/>
      <c r="E13" s="7"/>
      <c r="F13" s="7"/>
      <c r="G13" s="8"/>
      <c r="H13" s="9"/>
      <c r="I13" s="26"/>
      <c r="J13" s="1"/>
      <c r="K13" s="1"/>
    </row>
    <row r="14" spans="1:11" ht="15">
      <c r="A14" s="37"/>
      <c r="B14" s="1">
        <v>100</v>
      </c>
      <c r="C14" s="6" t="s">
        <v>25</v>
      </c>
      <c r="D14" s="1">
        <v>100</v>
      </c>
      <c r="E14" s="1">
        <v>400</v>
      </c>
      <c r="F14" s="1">
        <v>50</v>
      </c>
      <c r="G14" s="1">
        <f>50/4</f>
        <v>12.5</v>
      </c>
      <c r="H14" s="1">
        <v>1</v>
      </c>
      <c r="I14" s="1">
        <f>50*100</f>
        <v>5000</v>
      </c>
      <c r="J14" s="1" t="s">
        <v>43</v>
      </c>
      <c r="K14" s="1" t="s">
        <v>31</v>
      </c>
    </row>
    <row r="15" spans="1:11" ht="15">
      <c r="A15" s="34" t="s">
        <v>13</v>
      </c>
      <c r="B15" s="35"/>
      <c r="C15" s="35"/>
      <c r="D15" s="16"/>
      <c r="E15" s="16"/>
      <c r="F15" s="17"/>
      <c r="G15" s="17"/>
      <c r="H15" s="18"/>
      <c r="I15" s="19">
        <f>SUM(I13:I14)</f>
        <v>5000</v>
      </c>
      <c r="J15" s="19"/>
      <c r="K15" s="20"/>
    </row>
    <row r="16" spans="1:11" ht="15">
      <c r="A16" s="28" t="s">
        <v>29</v>
      </c>
      <c r="B16" s="27">
        <v>5500</v>
      </c>
      <c r="C16" s="1" t="s">
        <v>32</v>
      </c>
      <c r="D16" s="1" t="s">
        <v>45</v>
      </c>
      <c r="E16" s="1">
        <v>22000</v>
      </c>
      <c r="F16" s="1" t="s">
        <v>46</v>
      </c>
      <c r="G16" s="1">
        <f>50/4</f>
        <v>12.5</v>
      </c>
      <c r="H16" s="1">
        <v>1</v>
      </c>
      <c r="I16" s="1">
        <f>(2100*20)+(3400*50)</f>
        <v>212000</v>
      </c>
      <c r="J16" s="1" t="s">
        <v>43</v>
      </c>
      <c r="K16" s="1"/>
    </row>
    <row r="17" spans="1:11" ht="15">
      <c r="A17" s="34" t="s">
        <v>13</v>
      </c>
      <c r="B17" s="35"/>
      <c r="C17" s="35"/>
      <c r="D17" s="16"/>
      <c r="E17" s="16"/>
      <c r="F17" s="17"/>
      <c r="G17" s="17"/>
      <c r="H17" s="18"/>
      <c r="I17" s="19">
        <f>SUM(I16)</f>
        <v>212000</v>
      </c>
      <c r="J17" s="19"/>
      <c r="K17" s="20"/>
    </row>
    <row r="18" spans="1:11" ht="15.75">
      <c r="A18" s="29"/>
      <c r="B18" s="29"/>
      <c r="C18" s="29"/>
      <c r="D18" s="29"/>
      <c r="E18" s="29"/>
      <c r="F18" s="29"/>
      <c r="G18" s="29"/>
      <c r="H18" s="29" t="s">
        <v>33</v>
      </c>
      <c r="I18" s="30">
        <f>I12+I15+I17</f>
        <v>1661600</v>
      </c>
      <c r="J18" s="29"/>
      <c r="K18" s="29"/>
    </row>
  </sheetData>
  <sheetProtection/>
  <mergeCells count="7">
    <mergeCell ref="A12:C12"/>
    <mergeCell ref="A13:A14"/>
    <mergeCell ref="A15:C15"/>
    <mergeCell ref="A17:C17"/>
    <mergeCell ref="A4:A5"/>
    <mergeCell ref="A8:A10"/>
    <mergeCell ref="B8:B10"/>
  </mergeCells>
  <printOptions/>
  <pageMargins left="0.7" right="0.7" top="0.75" bottom="0.75" header="0.3" footer="0.3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1.00390625" style="0" customWidth="1"/>
    <col min="2" max="2" width="33.421875" style="0" customWidth="1"/>
    <col min="3" max="3" width="27.140625" style="0" customWidth="1"/>
    <col min="7" max="7" width="15.28125" style="0" customWidth="1"/>
  </cols>
  <sheetData>
    <row r="1" spans="1:8" ht="1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>
        <v>1</v>
      </c>
      <c r="B3" s="1" t="s">
        <v>7</v>
      </c>
      <c r="C3" s="1" t="s">
        <v>1</v>
      </c>
      <c r="D3" s="1">
        <v>10</v>
      </c>
      <c r="E3" s="1">
        <v>1</v>
      </c>
      <c r="F3" s="1"/>
      <c r="G3" s="1"/>
      <c r="H3" s="1"/>
    </row>
    <row r="4" spans="1:8" ht="15">
      <c r="A4" s="1">
        <v>2</v>
      </c>
      <c r="B4" s="1" t="s">
        <v>2</v>
      </c>
      <c r="C4" s="1" t="s">
        <v>3</v>
      </c>
      <c r="D4" s="1"/>
      <c r="E4" s="1"/>
      <c r="F4" s="1"/>
      <c r="G4" s="1"/>
      <c r="H4" s="1"/>
    </row>
    <row r="5" spans="1:8" ht="15">
      <c r="A5" s="1">
        <v>3</v>
      </c>
      <c r="B5" s="1" t="s">
        <v>4</v>
      </c>
      <c r="C5" s="1" t="s">
        <v>3</v>
      </c>
      <c r="D5" s="1"/>
      <c r="E5" s="1"/>
      <c r="F5" s="1"/>
      <c r="G5" s="1"/>
      <c r="H5" s="1"/>
    </row>
    <row r="6" spans="1:8" ht="15">
      <c r="A6" s="1">
        <v>4</v>
      </c>
      <c r="B6" s="1" t="s">
        <v>5</v>
      </c>
      <c r="C6" s="1" t="s">
        <v>3</v>
      </c>
      <c r="D6" s="1">
        <v>9600</v>
      </c>
      <c r="E6" s="1"/>
      <c r="F6" s="1"/>
      <c r="G6" s="1" t="s">
        <v>6</v>
      </c>
      <c r="H6" s="1"/>
    </row>
    <row r="7" spans="1:8" ht="15">
      <c r="A7" s="1">
        <v>5</v>
      </c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J9"/>
  <sheetViews>
    <sheetView zoomScalePageLayoutView="0" workbookViewId="0" topLeftCell="A1">
      <selection activeCell="J6" sqref="J6:J8"/>
    </sheetView>
  </sheetViews>
  <sheetFormatPr defaultColWidth="9.140625" defaultRowHeight="15"/>
  <cols>
    <col min="4" max="4" width="20.57421875" style="0" bestFit="1" customWidth="1"/>
    <col min="7" max="7" width="9.00390625" style="0" bestFit="1" customWidth="1"/>
  </cols>
  <sheetData>
    <row r="6" spans="4:10" ht="15.75" thickBot="1">
      <c r="D6" s="31" t="s">
        <v>34</v>
      </c>
      <c r="E6" s="32" t="s">
        <v>35</v>
      </c>
      <c r="F6" s="32">
        <v>1192</v>
      </c>
      <c r="G6" s="33"/>
      <c r="J6">
        <v>229</v>
      </c>
    </row>
    <row r="7" spans="4:10" ht="165.75" thickBot="1">
      <c r="D7" s="31" t="s">
        <v>36</v>
      </c>
      <c r="E7" s="32" t="s">
        <v>35</v>
      </c>
      <c r="F7" s="32">
        <v>254</v>
      </c>
      <c r="G7" s="33" t="s">
        <v>37</v>
      </c>
      <c r="J7">
        <v>1192</v>
      </c>
    </row>
    <row r="8" spans="4:10" ht="15.75" thickBot="1">
      <c r="D8" s="31" t="s">
        <v>38</v>
      </c>
      <c r="E8" s="32" t="s">
        <v>35</v>
      </c>
      <c r="F8" s="32">
        <v>229</v>
      </c>
      <c r="G8" s="33"/>
      <c r="J8">
        <f>SUM(J6:J7)</f>
        <v>1421</v>
      </c>
    </row>
    <row r="9" spans="4:7" ht="15.75" thickBot="1">
      <c r="D9" s="31" t="s">
        <v>39</v>
      </c>
      <c r="E9" s="32" t="s">
        <v>35</v>
      </c>
      <c r="F9" s="32" t="s">
        <v>40</v>
      </c>
      <c r="G9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Olivia Cribb</cp:lastModifiedBy>
  <cp:lastPrinted>2015-06-29T12:21:30Z</cp:lastPrinted>
  <dcterms:created xsi:type="dcterms:W3CDTF">2015-06-21T11:08:30Z</dcterms:created>
  <dcterms:modified xsi:type="dcterms:W3CDTF">2015-07-16T06:36:55Z</dcterms:modified>
  <cp:category/>
  <cp:version/>
  <cp:contentType/>
  <cp:contentStatus/>
</cp:coreProperties>
</file>