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Vicken_Sector\2022\EDU_2022\"/>
    </mc:Choice>
  </mc:AlternateContent>
  <xr:revisionPtr revIDLastSave="0" documentId="13_ncr:1_{9D012376-0066-4626-AD28-E98E688E325B}" xr6:coauthVersionLast="46" xr6:coauthVersionMax="47" xr10:uidLastSave="{00000000-0000-0000-0000-000000000000}"/>
  <bookViews>
    <workbookView xWindow="-110" yWindow="-110" windowWidth="19420" windowHeight="10420" activeTab="2" xr2:uid="{00000000-000D-0000-FFFF-FFFF00000000}"/>
  </bookViews>
  <sheets>
    <sheet name="PIN" sheetId="6" r:id="rId1"/>
    <sheet name="LCRP EDU 2022 (Summary)" sheetId="8" r:id="rId2"/>
    <sheet name="EDU LOGFRAME" sheetId="2" r:id="rId3"/>
  </sheets>
  <definedNames>
    <definedName name="_xlnm.Print_Area" localSheetId="2">'EDU LOGFRAME'!$A$1:$I$98</definedName>
    <definedName name="Z_22EC4EAD_30FC_4843_B33F_0E7D55EB3A95_.wvu.PrintArea" localSheetId="2" hidden="1">'EDU LOGFRAME'!$A$1:$I$98</definedName>
    <definedName name="Z_445B5084_4AA9_4766_BDF3_F081BD99834E_.wvu.PrintArea" localSheetId="2" hidden="1">'EDU LOGFRAME'!$A$1:$I$98</definedName>
    <definedName name="Z_A3FC2C64_8F18_4E91_812D_1C0A223CFD0E_.wvu.PrintArea" localSheetId="2" hidden="1">'EDU LOGFRAME'!$A$1:$I$98</definedName>
    <definedName name="Z_AA74D617_46A2_4FDC_94DA_407647126A6B_.wvu.PrintArea" localSheetId="2" hidden="1">'EDU LOGFRAME'!$A$1:$I$98</definedName>
  </definedNames>
  <calcPr calcId="191028"/>
  <customWorkbookViews>
    <customWorkbookView name="Rasha Akil - Personal View" guid="{22EC4EAD-30FC-4843-B33F-0E7D55EB3A95}" mergeInterval="0" personalView="1" maximized="1" xWindow="-8" yWindow="-8" windowWidth="1616" windowHeight="916" activeSheetId="2"/>
    <customWorkbookView name="Fanette Blanc - Personal View" guid="{A3FC2C64-8F18-4E91-812D-1C0A223CFD0E}" mergeInterval="0" personalView="1" maximized="1" xWindow="-8" yWindow="-8" windowWidth="1936" windowHeight="1056" activeSheetId="2"/>
    <customWorkbookView name="Kareem Khalil - Personal View" guid="{445B5084-4AA9-4766-BDF3-F081BD99834E}" mergeInterval="0" personalView="1" maximized="1" xWindow="-8" yWindow="-8" windowWidth="1936" windowHeight="1096" activeSheetId="2" showComments="commIndAndComment"/>
    <customWorkbookView name="Jean-Charles Rouge - Personal View" guid="{AA74D617-46A2-4FDC-94DA-407647126A6B}" mergeInterval="0" personalView="1" xWindow="13" yWindow="18" windowWidth="1853" windowHeight="75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8" i="2" l="1"/>
  <c r="K197" i="2" s="1"/>
  <c r="D4" i="8"/>
  <c r="K83" i="2"/>
  <c r="D3" i="8"/>
  <c r="D13" i="8"/>
  <c r="D19" i="8"/>
  <c r="K77" i="2"/>
  <c r="K10" i="2"/>
  <c r="D2" i="8"/>
  <c r="K57" i="2"/>
  <c r="K52" i="2"/>
  <c r="D5" i="6"/>
  <c r="D4" i="6"/>
  <c r="K7" i="2"/>
  <c r="K11" i="2"/>
  <c r="K87" i="2"/>
  <c r="K9" i="2"/>
  <c r="D7" i="6"/>
  <c r="T9" i="6"/>
  <c r="K8" i="2"/>
  <c r="I5" i="6"/>
  <c r="I7" i="6"/>
  <c r="I6" i="6"/>
  <c r="D6" i="6"/>
  <c r="J82" i="2"/>
  <c r="K42" i="2"/>
  <c r="K25" i="2"/>
  <c r="K24" i="2"/>
  <c r="K27" i="2" s="1"/>
  <c r="K23" i="2"/>
  <c r="K32" i="2"/>
  <c r="J10" i="2"/>
  <c r="J7" i="2"/>
  <c r="J11" i="2"/>
  <c r="K8" i="6"/>
  <c r="I8" i="6"/>
  <c r="C8" i="6"/>
  <c r="B8" i="6"/>
  <c r="N7" i="6"/>
  <c r="G6" i="6"/>
  <c r="E6" i="6"/>
  <c r="J6" i="6"/>
  <c r="G5" i="6"/>
  <c r="M8" i="6"/>
  <c r="E4" i="6"/>
  <c r="N5" i="6"/>
  <c r="N6" i="6"/>
  <c r="J4" i="6"/>
  <c r="L4" i="6"/>
  <c r="E5" i="6"/>
  <c r="G4" i="6"/>
  <c r="N4" i="6"/>
  <c r="J5" i="6"/>
  <c r="L6" i="6"/>
  <c r="G7" i="6"/>
  <c r="J7" i="6"/>
  <c r="L7" i="6"/>
  <c r="D8" i="6"/>
  <c r="L5" i="6"/>
  <c r="E7" i="6"/>
  <c r="G8" i="6"/>
  <c r="E8" i="6"/>
  <c r="J229" i="2"/>
  <c r="I229" i="2"/>
  <c r="J224" i="2"/>
  <c r="I224" i="2"/>
  <c r="J218" i="2"/>
  <c r="I218" i="2"/>
  <c r="J213" i="2"/>
  <c r="J175" i="2"/>
  <c r="J180" i="2"/>
  <c r="J191" i="2"/>
  <c r="I191" i="2"/>
  <c r="J186" i="2"/>
  <c r="I186" i="2"/>
  <c r="I180" i="2"/>
  <c r="J197" i="2"/>
  <c r="I197" i="2"/>
  <c r="J154" i="2"/>
  <c r="I154" i="2"/>
  <c r="I159" i="2"/>
  <c r="J159" i="2"/>
  <c r="J138" i="2"/>
  <c r="I47" i="2"/>
  <c r="I42" i="2"/>
  <c r="I27" i="2"/>
  <c r="J52" i="2"/>
  <c r="J77" i="2"/>
  <c r="J72" i="2"/>
  <c r="J67" i="2"/>
  <c r="J62" i="2"/>
  <c r="J57" i="2"/>
  <c r="J47" i="2"/>
  <c r="J42" i="2"/>
  <c r="J37" i="2"/>
  <c r="J32" i="2"/>
  <c r="J27" i="2"/>
  <c r="J2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tc={6B5A98D1-E26E-4101-A35C-F986FFB2EB1E}</author>
  </authors>
  <commentList>
    <comment ref="E105" authorId="0" shapeId="0" xr:uid="{6B5A98D1-E26E-4101-A35C-F986FFB2EB1E}">
      <text>
        <t>[Threaded comment]
Your version of Excel allows you to read this threaded comment; however, any edits to it will get removed if the file is opened in a newer version of Excel. Learn more: https://go.microsoft.com/fwlink/?linkid=870924
Comment:
    can we add digital readiness at schools Ex devices, connectivity?</t>
      </text>
    </comment>
  </commentList>
</comments>
</file>

<file path=xl/sharedStrings.xml><?xml version="1.0" encoding="utf-8"?>
<sst xmlns="http://schemas.openxmlformats.org/spreadsheetml/2006/main" count="863" uniqueCount="375">
  <si>
    <t>UNICEF</t>
  </si>
  <si>
    <t>PRS</t>
  </si>
  <si>
    <t>PRL</t>
  </si>
  <si>
    <t>Outcome</t>
  </si>
  <si>
    <t>Output</t>
  </si>
  <si>
    <t>N/A</t>
  </si>
  <si>
    <t>Population Cohorts</t>
  </si>
  <si>
    <t>Total Population</t>
  </si>
  <si>
    <t>Total Population in Need</t>
  </si>
  <si>
    <t>Total Population Targeted</t>
  </si>
  <si>
    <t># Female</t>
  </si>
  <si>
    <t>% Female*</t>
  </si>
  <si>
    <t># Male</t>
  </si>
  <si>
    <t>% Male*</t>
  </si>
  <si>
    <t># Children
 (0-18)</t>
  </si>
  <si>
    <t>% Children*</t>
  </si>
  <si>
    <t># Adolescent
 (15-18)</t>
  </si>
  <si>
    <t>% Adolescent*
 (15-18)</t>
  </si>
  <si>
    <t># Adults</t>
  </si>
  <si>
    <t>% additional disaggregation</t>
  </si>
  <si>
    <t xml:space="preserve">Lebanese </t>
  </si>
  <si>
    <t>Displaced Syrian</t>
  </si>
  <si>
    <t>Palestine Refugee from Syria (PRS)</t>
  </si>
  <si>
    <t>Palestine Refugee in Lebanon  (PRL)</t>
  </si>
  <si>
    <t>GRAND TOTAL</t>
  </si>
  <si>
    <t xml:space="preserve">Type of institution </t>
  </si>
  <si>
    <t>Total</t>
  </si>
  <si>
    <t># Targeted</t>
  </si>
  <si>
    <t>* Source: LCRP 2022 population package.
% of Female, Male, Children, Adolescent, Youth to be used if you do not have specific Sex Age Disaggregated Target for your sector</t>
  </si>
  <si>
    <t>Schools</t>
  </si>
  <si>
    <t>Governors office</t>
  </si>
  <si>
    <t>Lebanese Agriculture Research Institute</t>
  </si>
  <si>
    <t>MEHE</t>
  </si>
  <si>
    <t>MEHE/ Schools</t>
  </si>
  <si>
    <t>MEHE/ Universities</t>
  </si>
  <si>
    <t>MoAg</t>
  </si>
  <si>
    <t>MoCulture</t>
  </si>
  <si>
    <t>MoEnv</t>
  </si>
  <si>
    <t>MoEW</t>
  </si>
  <si>
    <t>MoFA</t>
  </si>
  <si>
    <t>MoIM</t>
  </si>
  <si>
    <t>MoInd</t>
  </si>
  <si>
    <t>MoJustice</t>
  </si>
  <si>
    <t>MoLabor</t>
  </si>
  <si>
    <t>MoPH</t>
  </si>
  <si>
    <t>MoPH/ PHC</t>
  </si>
  <si>
    <t>MoPH/ SHC, THC, Hospitals</t>
  </si>
  <si>
    <t>MoPlanning</t>
  </si>
  <si>
    <t>MoSA</t>
  </si>
  <si>
    <t>MoSA/ SDCs</t>
  </si>
  <si>
    <t>MoSDA</t>
  </si>
  <si>
    <t>MoYS</t>
  </si>
  <si>
    <t>National employment office</t>
  </si>
  <si>
    <t>NCLW</t>
  </si>
  <si>
    <t>OMSWA</t>
  </si>
  <si>
    <t>Prime Minister Office</t>
  </si>
  <si>
    <t>Security forces</t>
  </si>
  <si>
    <t>Unions of Municipalities</t>
  </si>
  <si>
    <t>Municipalities</t>
  </si>
  <si>
    <t>Water establishments</t>
  </si>
  <si>
    <t>Youth centers</t>
  </si>
  <si>
    <t>CAS</t>
  </si>
  <si>
    <t>Other ? Please specify</t>
  </si>
  <si>
    <t>LCRP 2022 Results Framework - Summary</t>
  </si>
  <si>
    <t>Total Sector LCRP Appeal</t>
  </si>
  <si>
    <t>Outcome 1: Increased equitable access to, participation in, and completion of education for all learners in Lebanon, with a focus on the most vulnerable</t>
  </si>
  <si>
    <t>Activities</t>
  </si>
  <si>
    <t xml:space="preserve">Output 1.1: Children, youth and their caregivers are provided with the necessary support to expand access to and retention in education </t>
  </si>
  <si>
    <t>Conduct targeted and integrated outreach activities to enrol children in relevant learning opportunities</t>
  </si>
  <si>
    <t>Follow-up on children at the risk of dropping out to ensure proper participation and retention in learning</t>
  </si>
  <si>
    <t>Conduct engagement and awareness sessions (edu and health) and convene parent-group meetings to improve their involvement in the education of the children</t>
  </si>
  <si>
    <t>Support enrolment and other indirect costs in Formal Education</t>
  </si>
  <si>
    <t>Provide learning programmes (including support costs) in line with MEHE's new multiple flexible pathways</t>
  </si>
  <si>
    <t>Support enrolment of and services to children with SEN to Education</t>
  </si>
  <si>
    <t>Provide children with proper access to nutrition inside schools</t>
  </si>
  <si>
    <t>Output 1.2: Children and youth have improved access to appropriately equipped public schools and learning centres especially in vulnerable and underserved areas.</t>
  </si>
  <si>
    <t>Support Formal and Non-Formal Education insititutions with COVID-19 prevention measures and supplies</t>
  </si>
  <si>
    <t>Provide Effective Retention support programmes</t>
  </si>
  <si>
    <t>Outcome 2: Improved learning outcomes for children and youth through enhanced quality of education services adapted to multi-crisis situations</t>
  </si>
  <si>
    <t>Train  education personnel and educators</t>
  </si>
  <si>
    <t>Ensure provision of teachers guide and training materials</t>
  </si>
  <si>
    <t>Output 2.2:  Teachers and education personnel at the school level and educators in learning spaces have enhanced capacities to contribute to inclusive, safe, healthy and protective environments</t>
  </si>
  <si>
    <t xml:space="preserve">Ensure effective support to students with special needs in education services </t>
  </si>
  <si>
    <t>Ensure MFP learning spaces offer life skills-based education (vocational education in public schools, computer skills in community centers, foreign language programs, etc.)</t>
  </si>
  <si>
    <t>Ensure parents and children are capacitated to cope with COVID-19 impact on learning</t>
  </si>
  <si>
    <t xml:space="preserve">Outcome 3: Enhanced governance and managerial capacities of the education system to plan effectively and manage efficiently so that resources are transformed into high-level results. </t>
  </si>
  <si>
    <t xml:space="preserve">Output 3.1: Strengthened coordination among stakeholders to ensure delivery of efficient, effective and high-level results </t>
  </si>
  <si>
    <t>Rollout of the unified EMIS</t>
  </si>
  <si>
    <t>Output 3.2: Institutionalizing crisis response and management for a more resilient education system</t>
  </si>
  <si>
    <t>Establish a crisis management plan</t>
  </si>
  <si>
    <t xml:space="preserve"> Implement the ciris managment plan</t>
  </si>
  <si>
    <t xml:space="preserve">Output 3.3: Appropriate policy frameworks are endorsed and implemented to regulate education programmes and services, strengthen school management and professionalize teaching services </t>
  </si>
  <si>
    <t xml:space="preserve"> Redefine vulnerability criteria in educatoin under the LCRP</t>
  </si>
  <si>
    <t xml:space="preserve">Develop social protection and cash programming guidelines </t>
  </si>
  <si>
    <t xml:space="preserve"> Develop clear SOPs and transitional frameowork for multiple flexible pathways.</t>
  </si>
  <si>
    <t xml:space="preserve"> Assess situation of all children with special needs and develop standards for learning spaces.</t>
  </si>
  <si>
    <t>Output 3.4: The MEHE is capacitated to administer an effective unified education data management system</t>
  </si>
  <si>
    <t>Rollout of the unified EMIS (SIMs)</t>
  </si>
  <si>
    <t>EDUCATION SECTOR LOGFRAME - 2017-2020+2021+2022</t>
  </si>
  <si>
    <t>Result</t>
  </si>
  <si>
    <t>ID</t>
  </si>
  <si>
    <t>Indicators</t>
  </si>
  <si>
    <t>Unit</t>
  </si>
  <si>
    <t>Description/ definition</t>
  </si>
  <si>
    <t>MoV / Responsible</t>
  </si>
  <si>
    <t>Frequency</t>
  </si>
  <si>
    <t>Beneficiary</t>
  </si>
  <si>
    <t>Baseline</t>
  </si>
  <si>
    <t>Target</t>
  </si>
  <si>
    <t>Results</t>
  </si>
  <si>
    <t>OUTCOME 1:</t>
  </si>
  <si>
    <t>A</t>
  </si>
  <si>
    <t># of school aged children (age 3-18) enrolled in formal education</t>
  </si>
  <si>
    <t>Child</t>
  </si>
  <si>
    <t>Measures the number of children (vulnerable boys/girls) whose costs for public school 1st and 2nd shift/ counselors/provision of transportation is covered</t>
  </si>
  <si>
    <t xml:space="preserve">SIMS/MEHE </t>
  </si>
  <si>
    <t>Yearly</t>
  </si>
  <si>
    <t>SYR</t>
  </si>
  <si>
    <t>LEB</t>
  </si>
  <si>
    <t>B</t>
  </si>
  <si>
    <t># of school aged children (age 3-18) enrolled in regulated non-formal education</t>
  </si>
  <si>
    <t>Measures the number of children (vulnerable boys/girls) whose costs for non-formal education/center rent /provision of transportation is covered</t>
  </si>
  <si>
    <t>ActivityInfo</t>
  </si>
  <si>
    <t>Monthly</t>
  </si>
  <si>
    <t># of OOS/OOL children reached through community outreach and engagement activities who are referred to public formal education or Multiple Flexible Pathways</t>
  </si>
  <si>
    <t>Measures the number of BTS campaigns are intensive advocacy and communication efforts aimed at mobilizing governments, communities, donors and partner organizations and caregivers to get children back to learning.</t>
  </si>
  <si>
    <t>1. Count of Barcodes tracked in registration systems (MEHE SIMS, Child Level Monitoring (CLM) Database and RAIS: UN Agencies)
2. Cross-check of outreach data with registration data to identify children. UN Agencies</t>
  </si>
  <si>
    <t>TOTAL</t>
  </si>
  <si>
    <t># of school aged children and youth (age 3-18) whose registration fees for public schools are partially or fully subsidized.</t>
  </si>
  <si>
    <t>Financial and Programme Reports (MEHE-DGE), UNICEF, UNESCO</t>
  </si>
  <si>
    <t>C</t>
  </si>
  <si>
    <t># of school aged children and youth (age 3-18)  whose registration fees at UNRWA schools are partially or fully subsidized.</t>
  </si>
  <si>
    <t>Measures the number of children and youth (03 to 18 years) whose registration fees into UNRWA schools (KG-G9 and Secondary) are fully subsidized.</t>
  </si>
  <si>
    <t>UNRWA</t>
  </si>
  <si>
    <t>D</t>
  </si>
  <si>
    <t># of school aged children and youth (age 3-18)  whose registration fees for regulated Multiple Flexible Pathways programes are partially or fully subsidized.</t>
  </si>
  <si>
    <t>Measures the number of children and youth (03 to 18 years) whose registration fees into any regulated non-formal education programme are fully subsidized</t>
  </si>
  <si>
    <t>Financial and Programme Reports (MEHE DGE, UN Agencies, and NGOs), Child Level Monitoring (CLM) Database, UNHCR NFE Registry, Activity Info</t>
  </si>
  <si>
    <t>per Cycle</t>
  </si>
  <si>
    <t>E</t>
  </si>
  <si>
    <t># of school aged children and youth (age 3-18) enrolled in public formal education whose education-related costs are partially or fully subsidized.</t>
  </si>
  <si>
    <t>Measures the number of children (03 to 18 years) who are enrolled into any formal Lebanese public/UNRWA schools; and whose education related costs (transport, school supplies and textbooks) are partially or fully subsidized.</t>
  </si>
  <si>
    <t>Financial and Programme Reports (MEHE DGE, UN Agencies, and NGOs) and distribution receipts stamped by school-director</t>
  </si>
  <si>
    <t>F</t>
  </si>
  <si>
    <t># of school aged children and youth (age 3-18)  enrolled in Multiple Flexiblle Pathways programs whose education-related costs are partially or fully subsidized.</t>
  </si>
  <si>
    <t>Measures the number of children and youth (03 to 18 years) who are enrolled into any Multiple Flexible Pathways programme; and whose education related costs (transport, stationary, textbooks, special equipment, special services) are partially or fully subsidized.</t>
  </si>
  <si>
    <t>ActivityInfo (NGOs), UNRWA??</t>
  </si>
  <si>
    <t>G</t>
  </si>
  <si>
    <t># of SEN students enrolled in special education schooling.</t>
  </si>
  <si>
    <t>Measures the number of children and youth (03-18) who are enrolled in Special Education centers and whose registration fees are partially or fully subsidized.</t>
  </si>
  <si>
    <t>ActivityInfo (NGOs)</t>
  </si>
  <si>
    <t>H</t>
  </si>
  <si>
    <t># of children with special needs receiving additional support to be retained in formal Education and non-formal Education.</t>
  </si>
  <si>
    <t>Learning Support is extra pedagogical academic follow up, or psychosocial, orthophonic, medical, or psychological support etc. for children with specific needs depending on the need of the child. Special
equipment refers to physical materials such as; wheelchairs, hearing aid, glasses, crutches, or in rare cases prosthetic limbs, helping children with special needs better integrate in school.</t>
  </si>
  <si>
    <t>Progress reports, supply distribution reports (MEHE and UN Agencies)</t>
  </si>
  <si>
    <t>I</t>
  </si>
  <si>
    <t># of students enrolled in University through provision of scholarships.</t>
  </si>
  <si>
    <t>Student</t>
  </si>
  <si>
    <t>Measures the number of students enrolled into higher education institutions (for short and long-term professional courses) and whose education related cost is covered through scholarships.</t>
  </si>
  <si>
    <t>Scholarship programme data, enrollment data: UNHCR, NGOs</t>
  </si>
  <si>
    <t>J</t>
  </si>
  <si>
    <t># of children and youth enrolled in TVET institutes whose registration fees are fully or partially subsidized.</t>
  </si>
  <si>
    <t>Measures the number of students enrolled into TVET institutes and whose education related cost is covered through scholarships.</t>
  </si>
  <si>
    <t>Scholarship programme data, enrollment data: UNICEF, UNRWA</t>
  </si>
  <si>
    <t>K</t>
  </si>
  <si>
    <t># of children and youth enrolled in TVET institutes whose education-related costs are partially or fully subsidised.</t>
  </si>
  <si>
    <t>Measures the number of students who are enrolled into any  TVET institutes and whose transportation related costs are partially or fully subsidized.</t>
  </si>
  <si>
    <t>Financial and Programme Reports (MEHE TVET Directorate, UN Agencies, and NGOs), UNHCR, UNRWA</t>
  </si>
  <si>
    <t>L</t>
  </si>
  <si>
    <t># of children and youth receiving meals or snacks at formal public schools or non formal education centers.</t>
  </si>
  <si>
    <t>Activity Info / WFP and NFE Partners</t>
  </si>
  <si>
    <t>M</t>
  </si>
  <si>
    <t># of children and youth reached through created/supported school kitchens.</t>
  </si>
  <si>
    <t>Measures the number of children in formal public primary schools who are receiving a healthy snack pack prepared fresh in the school kitchen.</t>
  </si>
  <si>
    <t>Activity Info / WFP</t>
  </si>
  <si>
    <t>N</t>
  </si>
  <si>
    <t># of children and youth benefitting from remedial or homework support programs.</t>
  </si>
  <si>
    <t xml:space="preserve">Measures the number of children who received regulated retention support through Remedial Education and home work support </t>
  </si>
  <si>
    <t>Activity Info</t>
  </si>
  <si>
    <t>O</t>
  </si>
  <si>
    <t xml:space="preserve"># of parents/caregivers outreached with awareness sessions (on education and health) </t>
  </si>
  <si>
    <t>Parents</t>
  </si>
  <si>
    <t>Measures the number of parents/ caregivers invited to awareness sessions aiming at engaging them and improve their involvement in the education of the children</t>
  </si>
  <si>
    <t>List of Activities under Output 1.1:</t>
  </si>
  <si>
    <t>Conduct ongoing outreach activities to enrol children in formal education or Multiple Flexible Pathways programs.</t>
  </si>
  <si>
    <t>Support enrolment and other indirect costs in Formal Education.</t>
  </si>
  <si>
    <t>Support enrolment and other indirect costs in Multiple Flexible Pathways Education.</t>
  </si>
  <si>
    <t>Support enrolment of and services to children with SEN to Education.</t>
  </si>
  <si>
    <t>Provide children with proper access to nutrition inside schools.</t>
  </si>
  <si>
    <r>
      <t xml:space="preserve">OUTPUT 1.2: 
</t>
    </r>
    <r>
      <rPr>
        <sz val="12"/>
        <rFont val="Calibri"/>
        <family val="2"/>
      </rPr>
      <t>Children and youth have improved access to appropriately equipped public schools and learning centres especially in underserved areas.</t>
    </r>
  </si>
  <si>
    <t># of public school buildings that meet MEHEs effective public school profile (ESP) standards</t>
  </si>
  <si>
    <t>School</t>
  </si>
  <si>
    <t>Public schools that meet MEHE's Effective School Profile (ESP) standards of construction.</t>
  </si>
  <si>
    <t>Engineering team (MEHE DGE), UNICEF, NGOs</t>
  </si>
  <si>
    <t>Twice a year</t>
  </si>
  <si>
    <t>INST</t>
  </si>
  <si>
    <t># of public schools newly built or expanded to meet quality standards specified in GoLs decree 9091</t>
  </si>
  <si>
    <t>The number of classrooms newly constructed, damage structures repaired or rehabilitated to enable learning to take place.</t>
  </si>
  <si>
    <t># of MEHE-owned public school buildings meeting ESP standards equipped in line with MEHE specification</t>
  </si>
  <si>
    <t>A school that meets MEHE ESP standards for learning, safety, environment and friendly for recreational activities.</t>
  </si>
  <si>
    <t># of public school buildings fully furnished in line with MEHE specifications</t>
  </si>
  <si>
    <t>A school should be ready for learning and fitted out with equipment; desks, chairs, whiteboards and other relevant equipment to enable the class to be utilised for teaching.</t>
  </si>
  <si>
    <t># of education institutions and NFE centers implementing COVID-19 safe school protocols (infection prevention and control)</t>
  </si>
  <si>
    <t>EI</t>
  </si>
  <si>
    <t>Measures the number of Formal and Non-Formal Education insititutions that receive support with COVID-19 prevention measures and supplies.
To be disaggregated by public/private/TVET/UNRWA and NFE.</t>
  </si>
  <si>
    <t>MEHE/UNRWA/NGO on Activity Info</t>
  </si>
  <si>
    <t>List of Activities under Output 1.2:</t>
  </si>
  <si>
    <t xml:space="preserve">Support Formal and Multiple Flexible Pathways Education insititutions with COVID-19 prevention measures </t>
  </si>
  <si>
    <t>Support MEHE to rehabilitate, build and expand new public school buildings  in line with ESP standards</t>
  </si>
  <si>
    <t>OUTCOME 2</t>
  </si>
  <si>
    <t>Outcome 2: 
Improved learning outcomes for children and youth through enhanced quality of education services adapted to multi-crisis situations.</t>
  </si>
  <si>
    <t xml:space="preserve">Completion rates by cycle </t>
  </si>
  <si>
    <t xml:space="preserve">Child </t>
  </si>
  <si>
    <t>% of children and youth of the corresponding graduation age who have completed a cycle/passage rate by end of basic cycle/</t>
  </si>
  <si>
    <t>CERD/ MEHE registration database/SIMS. MEHE</t>
  </si>
  <si>
    <t>3 years</t>
  </si>
  <si>
    <t>Cycle 1 68%
Cycle 2 51%
Cycle 3 52%</t>
  </si>
  <si>
    <t>Cycle 1 96%
Cycle 2 87%
Cycle 3 78%</t>
  </si>
  <si>
    <t>Retention rates by cycle</t>
  </si>
  <si>
    <t>% of students who were at school the last scholastic year who remain at school the next scholastic year</t>
  </si>
  <si>
    <t>4 years</t>
  </si>
  <si>
    <t>Cycle 1 99%
Cycle 2 94%
Cycle 3 93%</t>
  </si>
  <si>
    <t xml:space="preserve">Transition rates by cycle </t>
  </si>
  <si>
    <t>% of students at the last grade of one cycle the last scholastic year who are at the first grade of the next cycle the next scholastic year</t>
  </si>
  <si>
    <t>5 years</t>
  </si>
  <si>
    <t>Cycle 1 - Cycle 2 96%
Cycle 2 - Cycle 3 82%
Cycle 3 - Secondary 82%</t>
  </si>
  <si>
    <t>Cycle 1 - Cycle 2 100%
Cycle 2 - Cycle 3 94%
Cycle 3 - Secondary 91%</t>
  </si>
  <si>
    <t>% of children and youth attending Multiple Flexible Pathways who transitioned to formal education</t>
  </si>
  <si>
    <t>Transition rates from Multiple Flexible Pathways to Formal Education</t>
  </si>
  <si>
    <t>Cross check of CLM with MEHE registration database/SIMS. Education Partners and MEHE</t>
  </si>
  <si>
    <t>ALP 35%</t>
  </si>
  <si>
    <t>Indicator</t>
  </si>
  <si>
    <t># of teachers, education personnel and educators in FE and Multiple Flexible Pathways trained on defined learning standards</t>
  </si>
  <si>
    <t>Teachers and education personnel (school principal/director)</t>
  </si>
  <si>
    <t>The number of teachers and education personnel who are currently providing formal or non-formal education services trained. This also includes UNRWA Education staff and TVET. These trainings can include inclusive education, distance learning, psychosocial support, pedagogical skills, classroom managements, positive discipline, PSEA and GBV, life skills and citizenship education programmes, etc.</t>
  </si>
  <si>
    <t>Programme Reports (CERD) / Teacher performance monitoring reports (DOPS/DG), Activity Info</t>
  </si>
  <si>
    <t xml:space="preserve">Monthly </t>
  </si>
  <si>
    <t>Education personnel 0
Educators 0</t>
  </si>
  <si>
    <t>% of trained teachers whose teaching performance meets national performance standards</t>
  </si>
  <si>
    <t>Teachers and Education Personnel</t>
  </si>
  <si>
    <t>Programme Reports (CERD) / Teacher performance monitoring reports (DOPS/DG)</t>
  </si>
  <si>
    <t>% of educators employed in learning spaces whose teaching performance meets MEHE standards</t>
  </si>
  <si>
    <t>Educators</t>
  </si>
  <si>
    <t>The number of educators who received trainings certified by MEHE to implement Education Programmes inside or outside public schools.</t>
  </si>
  <si>
    <t>Programme Reports (CERD) / Teacher performance monitoring reports (DOPS/DG) + Multiple Flexible Pathways educators MoV</t>
  </si>
  <si>
    <t># of teachers and educators who received a MEHE endorsed teachers guide and training materials</t>
  </si>
  <si>
    <t>Teachers / 
Educators</t>
  </si>
  <si>
    <t>The number of teachers and education personnel who received teaching resources that support in-class teaching. The teaching guides, kits and material to help teachers and other education personnel achieve their learning objectives.</t>
  </si>
  <si>
    <t>Progrmme reports (CERD), supply release data. MEHE.</t>
  </si>
  <si>
    <t># of DOPS counsellors in second shift trained.</t>
  </si>
  <si>
    <t>Counsellors</t>
  </si>
  <si>
    <t>Programme Reports (MEHE DGE, UN Agencies, NGOs).</t>
  </si>
  <si>
    <t>Strengthened parental engagement in the teaching and learning process.</t>
  </si>
  <si>
    <t>Parent / Caregiver</t>
  </si>
  <si>
    <t>Parents awareness sessions, community outreach activities and parents meetings with school administration.</t>
  </si>
  <si>
    <t>Focus Group Discussions, parents visits to schools and outreach data: Education Partners and Schools.</t>
  </si>
  <si>
    <t>List of Activities under Output 2.1:</t>
  </si>
  <si>
    <t>Train teachers, education personnel and educators</t>
  </si>
  <si>
    <t>Train  DOPS counsellors</t>
  </si>
  <si>
    <r>
      <t xml:space="preserve">Output 2.2: 
</t>
    </r>
    <r>
      <rPr>
        <sz val="10"/>
        <rFont val="Calibri"/>
        <family val="2"/>
      </rPr>
      <t xml:space="preserve">Teachers and education personnel at the school level and home and educators in learning spaces are capacitated to contribute to inclusive, safe, healthy and protective environment.
</t>
    </r>
    <r>
      <rPr>
        <b/>
        <u/>
        <sz val="10"/>
        <rFont val="Calibri"/>
        <family val="2"/>
      </rPr>
      <t>NEW INDICATOR:</t>
    </r>
    <r>
      <rPr>
        <b/>
        <sz val="10"/>
        <rFont val="Calibri"/>
        <family val="2"/>
      </rPr>
      <t xml:space="preserve">
</t>
    </r>
    <r>
      <rPr>
        <b/>
        <sz val="10"/>
        <color rgb="FFFF0000"/>
        <rFont val="Calibri"/>
        <family val="2"/>
      </rPr>
      <t>Multiple Flexible Pathways Facilitators and educators have enhanced capacities to contribute to inclusive, safe, healthy and protective environments in learning spaces.</t>
    </r>
    <r>
      <rPr>
        <sz val="10"/>
        <rFont val="Calibri"/>
        <family val="2"/>
      </rPr>
      <t xml:space="preserve">
</t>
    </r>
  </si>
  <si>
    <t># of second shift schools that implement and monitor their school improvement plan (SIP) within the same academic year, with the involvement of parents.</t>
  </si>
  <si>
    <t>INSTIT</t>
  </si>
  <si>
    <t># of second shift schools and learning spaces that conduct two or more health checks per year.</t>
  </si>
  <si>
    <t>Indicator measures health checks conducted by health educators or relevant staff.</t>
  </si>
  <si>
    <t>% of cases of violence involving students that require follow up/referral and for which referral mechanisms were followed in public schools, learning spaces or communities.</t>
  </si>
  <si>
    <t>Indicator measures efficiency of the referral mechanism of CP policy inside and outside schools communities and learning spaces.</t>
  </si>
  <si>
    <t># of children and youth with special needs identified and referred by public schools, learning spaces or communities.</t>
  </si>
  <si>
    <t>Identification, referral and follow-up on cases of children with special needs into education services.</t>
  </si>
  <si>
    <t>All</t>
  </si>
  <si>
    <t># of CB-ECE, BLN and YBLN learning spaces with trained personnel to provide services to children with special needs.</t>
  </si>
  <si>
    <t>Educators / Spaces</t>
  </si>
  <si>
    <t>Ensure inclusive learning environment for CB-ECE and BLN, YBLN.</t>
  </si>
  <si>
    <t>Spaces</t>
  </si>
  <si>
    <t>Provision of regulated retention support through Remedial Education and home work support to children at risk of dropout inside and outside public schools.</t>
  </si>
  <si>
    <t># of children and youth participating in Language Programmes in community venues.</t>
  </si>
  <si>
    <t>Provision of refugee volunteers inside public schools to contribute to a safer learning environment.</t>
  </si>
  <si>
    <t>UNHCR</t>
  </si>
  <si>
    <t>Volunteers</t>
  </si>
  <si>
    <t># of academic monitoring visits conducted by DOPS counsellors in second shift schools.</t>
  </si>
  <si>
    <t>Visit</t>
  </si>
  <si>
    <t>Number of monitoring visits to second shift schools.</t>
  </si>
  <si>
    <t>Visits</t>
  </si>
  <si>
    <t>List of Activities under Output 2.2:</t>
  </si>
  <si>
    <t>Support creation of and follow up on School improvement plans</t>
  </si>
  <si>
    <t>Provide Effective Retention support programs</t>
  </si>
  <si>
    <t># of public schools providing life-skills education and operational subjects and/extra-curricular activities.</t>
  </si>
  <si>
    <t># of learning spaces providing life-skills education and extra-curricular activities.</t>
  </si>
  <si>
    <t># public schools teachers trained on CERD-approved life-skills education and operational subjects.</t>
  </si>
  <si>
    <t>Teachers</t>
  </si>
  <si>
    <t># of educators trained on life-skills education packages.</t>
  </si>
  <si>
    <t>All (Activity Info)</t>
  </si>
  <si>
    <t># of children and parents receiving awareness sessions on COVID-19 and other health related issues.</t>
  </si>
  <si>
    <t>Child / Caregiver</t>
  </si>
  <si>
    <t># of parents supported to engage their children with distance learning.</t>
  </si>
  <si>
    <t>Caregiver</t>
  </si>
  <si>
    <t># of students/learners trained on life-skills education packages. (REMOVE - Already embedded in YBLN)</t>
  </si>
  <si>
    <t>List of Activities under Output 2.3:</t>
  </si>
  <si>
    <t>Ensure Educational Institutions offer life skills-based education (vocational education in public schools, computer skills in community centers, foreign language programs, etc.)</t>
  </si>
  <si>
    <t>OUTCOME 3</t>
  </si>
  <si>
    <t>CERD Annual Statistics yearbook is published by 01 August every year for the last academic year inclusive of all refugee education data.</t>
  </si>
  <si>
    <t>Annual Statistical YB</t>
  </si>
  <si>
    <r>
      <t xml:space="preserve">The indicator measures the number of Statistical Bulletin published per year with all statistical data pertaining to the last scholastic year. 
</t>
    </r>
    <r>
      <rPr>
        <sz val="13"/>
        <rFont val="Calibri"/>
        <family val="2"/>
      </rPr>
      <t>NOT UNDER THE APPEAL</t>
    </r>
  </si>
  <si>
    <t>MEHE/CERD</t>
  </si>
  <si>
    <t>Annual RACE 2 operational and financial plan and report available</t>
  </si>
  <si>
    <t>Ops and financial plan</t>
  </si>
  <si>
    <t>RACE II Operational and financial plan.</t>
  </si>
  <si>
    <t>MEHE/PMU</t>
  </si>
  <si>
    <t>Unified framework for data management, data collection protocols and compliance systems endorsed and operational.</t>
  </si>
  <si>
    <t>Indicator measures the presence and functionality of unified data collection system being used for planning, decision making, policy formation and advocacy by government and education sector partners.</t>
  </si>
  <si>
    <t>CERD Data Framework document</t>
  </si>
  <si>
    <t>% of public schools with education data management system functioning.</t>
  </si>
  <si>
    <t>% of schools with disaggregated data on refugee student enrolement made available by 1 February of each year for current scholastic year</t>
  </si>
  <si>
    <t>Datasets for refugee enrolement (by public and regulated NFE) produced by 1 February of each year for the current scholastic year.</t>
  </si>
  <si>
    <t>List of Activities under Output 3.1:</t>
  </si>
  <si>
    <t>Rollout EMIS (SIMS)</t>
  </si>
  <si>
    <t>National curriculum design document completed for submission to the national higher committee.</t>
  </si>
  <si>
    <t>Standards for learning spaces and for educator profiles developed in line with INEE standards; endorsed; Support CERD develop play-based learning modules, life-skills modules and operatoinal subjects; Support CERD develop a baseline of public school teacher trainer standards in Lebanon.</t>
  </si>
  <si>
    <t>CERD capacitated and equipped to develop interactive content and e-Platform.</t>
  </si>
  <si>
    <t>All Multiple Flexible Pathways programs  framework developed, endorsed and operational</t>
  </si>
  <si>
    <t>MFP Program</t>
  </si>
  <si>
    <t>MFP programmes regulated and endorsed by MEHE</t>
  </si>
  <si>
    <t>Programme Reports (CERD and PMU)
Endorsed documents for each NFE programme (PMU and CERD)</t>
  </si>
  <si>
    <t>ALP endorsed CB-ECE, Retention support, BLN Youth</t>
  </si>
  <si>
    <t>List of Activities under Output 3.2:</t>
  </si>
  <si>
    <t>Revise curriculum</t>
  </si>
  <si>
    <t>Develop MFP programs in MFP Framework</t>
  </si>
  <si>
    <t>National learning assessment strategy developed and operational</t>
  </si>
  <si>
    <t>National teacher assessment framework and teacher observation tools developed and operational</t>
  </si>
  <si>
    <t>The Lebanese national teacher curriculum and training package</t>
  </si>
  <si>
    <t>Existing</t>
  </si>
  <si>
    <t>SOPs for the operationalisation of the national framework for school based management in second shift schools endorsed</t>
  </si>
  <si>
    <t xml:space="preserve">SBM SOPs for Second Shift schools </t>
  </si>
  <si>
    <t>No</t>
  </si>
  <si>
    <t>Policy and mechanisms to monitor violence against children in schools endorsed and operationalised by MEHE with MoSA, MoJ, MoI</t>
  </si>
  <si>
    <t>CP/GBV policy and referral protocols document</t>
  </si>
  <si>
    <t>Policy framework for special needs education endorsed and operational</t>
  </si>
  <si>
    <t>Special needs policy and referral protocols document</t>
  </si>
  <si>
    <t>Standards for learning spaces and for educator profiles developed in line with INEE standards endorsed</t>
  </si>
  <si>
    <t>Standards for learning spaces and for educator profiles</t>
  </si>
  <si>
    <t>Not available</t>
  </si>
  <si>
    <t>Document on risk screening in public schools in Lebanon under the national school safety program (NSSP)</t>
  </si>
  <si>
    <t>Report</t>
  </si>
  <si>
    <t>A study on risk screening by MEHE</t>
  </si>
  <si>
    <t>Study report by MEHE</t>
  </si>
  <si>
    <t>List of Activities under Output 3.3:</t>
  </si>
  <si>
    <t>Develop national framework for school-based management</t>
  </si>
  <si>
    <t>Set up policy to monitor violence</t>
  </si>
  <si>
    <t>Develop standards for NFE learning spaces and educator profiles</t>
  </si>
  <si>
    <t>RACE 2 coordination mechanisms led by PMU established and fully functional</t>
  </si>
  <si>
    <t>REC &amp; NGO Sub-committee</t>
  </si>
  <si>
    <t>Technical assistance plan for PMU, CERD and DOPS available</t>
  </si>
  <si>
    <t>Assistance plan</t>
  </si>
  <si>
    <t>Provide technical assistance such as direct deoplyments, support for recuritment and capacity building</t>
  </si>
  <si>
    <t>Document on MEHE quality control standards and financial management standards</t>
  </si>
  <si>
    <t>PME, CERD &amp; DOPS current</t>
  </si>
  <si>
    <t>Quality control standards for planning, procurement and financial management for PMU and CERD endorsed and operational</t>
  </si>
  <si>
    <t>Training undertaken</t>
  </si>
  <si>
    <t xml:space="preserve">Provide support to PMU and CERD training on planning and procurement </t>
  </si>
  <si>
    <t>Draft</t>
  </si>
  <si>
    <t>List of Activities under Output 3.4:</t>
  </si>
  <si>
    <t>Provide technical assistance to MEHE departments</t>
  </si>
  <si>
    <t># of second shift public schools with community liaison volunteers (ECLs).</t>
  </si>
  <si>
    <t>Provision of refugee volunteers inside communities  to contribute to a safer learning environment.</t>
  </si>
  <si>
    <t># of Education Outreach Volunteers (OVs) and Parent Community Members (PCGs) supported and active.</t>
  </si>
  <si>
    <t>Output 2.1: Multiple Flexible Pathways Facilitators and educators have enhanced capacities to provide learner-centred pedagogy in learning spaces</t>
  </si>
  <si>
    <r>
      <t xml:space="preserve">Output 2.1: 
</t>
    </r>
    <r>
      <rPr>
        <sz val="10"/>
        <rFont val="Calibri"/>
        <family val="2"/>
      </rPr>
      <t>Multiple Flexible Pathways Facilitators and educators have enhanced capacities to provide learner-centred pedagogy in learning spaces</t>
    </r>
  </si>
  <si>
    <r>
      <t xml:space="preserve">Output 2.3: 
</t>
    </r>
    <r>
      <rPr>
        <sz val="10"/>
        <rFont val="Calibri"/>
        <family val="2"/>
      </rPr>
      <t>Children in learning spaces have enhanced capabilities and life skills through additional operational subjects and extra- curricular activities.
:</t>
    </r>
  </si>
  <si>
    <t>Output 2.3: Children in learning spaces have enhanced capabilities and life skills through additional operational subjects and extra- curricular activities.</t>
  </si>
  <si>
    <r>
      <rPr>
        <b/>
        <sz val="12"/>
        <rFont val="Calibri"/>
        <family val="2"/>
      </rPr>
      <t>Outcome 3</t>
    </r>
    <r>
      <rPr>
        <sz val="12"/>
        <rFont val="Calibri"/>
        <family val="2"/>
      </rPr>
      <t xml:space="preserve">: </t>
    </r>
    <r>
      <rPr>
        <sz val="10"/>
        <rFont val="Calibri"/>
        <family val="2"/>
      </rPr>
      <t xml:space="preserve">
Enhanced governance and managerial capacities of the education system to plan effectively and manage efficiently so that resources are transformed into high-level results.</t>
    </r>
  </si>
  <si>
    <r>
      <t xml:space="preserve">Output 3.1: 
</t>
    </r>
    <r>
      <rPr>
        <sz val="10"/>
        <rFont val="Calibri"/>
        <family val="2"/>
      </rPr>
      <t>Strengthen coordInation among stakeholders to ensure delivery of efficient, effective and high-level results</t>
    </r>
  </si>
  <si>
    <r>
      <t xml:space="preserve">Output 3.2:
</t>
    </r>
    <r>
      <rPr>
        <sz val="10"/>
        <rFont val="Calibri"/>
        <family val="2"/>
      </rPr>
      <t>Institutionalizing crisis response and management for a more resilient education system.</t>
    </r>
    <r>
      <rPr>
        <b/>
        <sz val="10"/>
        <rFont val="Calibri"/>
        <family val="2"/>
      </rPr>
      <t xml:space="preserve">
</t>
    </r>
  </si>
  <si>
    <r>
      <t>Output 3.3:</t>
    </r>
    <r>
      <rPr>
        <sz val="10"/>
        <rFont val="Calibri"/>
        <family val="2"/>
      </rPr>
      <t xml:space="preserve"> 
Appropriate policy frameworks are endorsed and implemented to regulate education programs and services, strengthen school management, and professionalise teaching services.</t>
    </r>
  </si>
  <si>
    <r>
      <t xml:space="preserve">Output 3.4:
</t>
    </r>
    <r>
      <rPr>
        <sz val="10"/>
        <rFont val="Calibri"/>
        <family val="2"/>
      </rPr>
      <t>The MEHE is capacitated to administer an effective unified education data management system.</t>
    </r>
  </si>
  <si>
    <t>Measures the number of children and youth (03 to 18 years) whose registration fees into Lebanese public / UNRWA schools (KG-G9 and Secondary) are fully subsidized.</t>
  </si>
  <si>
    <t>Measures the number of children in formal public primary schools or Multiple Flexible Pathways centers who are receiving a healthy snack pack. For Formal public primary schools, this measures the provision of quality school feeding programmes , locally procured, accompanied by an integrated package of nutrition services by WFP.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</si>
</sst>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_(* #,##0.0_);_(* \(#,##0.0\);_(* &quot;-&quot;??_);_(@_)"/>
    <numFmt numFmtId="166" formatCode="0.0%"/>
    <numFmt numFmtId="168" formatCode="[$USD]\ #,##0"/>
  </numFmts>
  <fonts count="40"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rgb="FF000000"/>
      <name val="Calibri"/>
      <family val="2"/>
    </font>
    <font>
      <sz val="10"/>
      <color rgb="FF000000"/>
      <name val="Calibri"/>
      <family val="2"/>
    </font>
    <font>
      <sz val="11"/>
      <name val="Calibri"/>
      <family val="2"/>
    </font>
    <font>
      <b/>
      <sz val="10"/>
      <name val="Calibri"/>
      <family val="2"/>
    </font>
    <font>
      <sz val="10"/>
      <name val="Calibri"/>
      <family val="2"/>
    </font>
    <font>
      <sz val="11"/>
      <color rgb="FF000000"/>
      <name val="Calibri"/>
      <family val="2"/>
    </font>
    <font>
      <b/>
      <sz val="11"/>
      <color theme="1"/>
      <name val="Calibri"/>
      <family val="2"/>
      <scheme val="minor"/>
    </font>
    <font>
      <sz val="10"/>
      <name val="Arial"/>
      <family val="2"/>
    </font>
    <font>
      <sz val="11"/>
      <name val="Calibri"/>
      <family val="2"/>
      <scheme val="minor"/>
    </font>
    <font>
      <b/>
      <sz val="12"/>
      <name val="Calibri"/>
      <family val="2"/>
    </font>
    <font>
      <sz val="12"/>
      <name val="Calibri"/>
      <family val="2"/>
    </font>
    <font>
      <b/>
      <sz val="14"/>
      <name val="Calibri"/>
      <family val="2"/>
    </font>
    <font>
      <sz val="9"/>
      <name val="Calibri"/>
      <family val="2"/>
    </font>
    <font>
      <i/>
      <sz val="10"/>
      <name val="Calibri"/>
      <family val="2"/>
    </font>
    <font>
      <i/>
      <sz val="11"/>
      <name val="Calibri"/>
      <family val="2"/>
    </font>
    <font>
      <sz val="8"/>
      <name val="Calibri"/>
      <family val="2"/>
    </font>
    <font>
      <b/>
      <sz val="20"/>
      <name val="Calibri"/>
      <family val="2"/>
    </font>
    <font>
      <b/>
      <sz val="10"/>
      <color rgb="FFFF0000"/>
      <name val="Calibri"/>
      <family val="2"/>
    </font>
    <font>
      <b/>
      <sz val="24"/>
      <color rgb="FFC00000"/>
      <name val="Calibri"/>
      <family val="2"/>
    </font>
    <font>
      <sz val="11"/>
      <color theme="1"/>
      <name val="Calibri"/>
      <family val="2"/>
    </font>
    <font>
      <b/>
      <sz val="11"/>
      <color theme="0"/>
      <name val="Calibri"/>
      <family val="2"/>
    </font>
    <font>
      <b/>
      <sz val="11"/>
      <color rgb="FFFFFF00"/>
      <name val="Calibri"/>
      <family val="2"/>
    </font>
    <font>
      <b/>
      <sz val="11"/>
      <name val="Calibri"/>
      <family val="2"/>
    </font>
    <font>
      <b/>
      <sz val="11"/>
      <color theme="1"/>
      <name val="Calibri"/>
      <family val="2"/>
    </font>
    <font>
      <b/>
      <sz val="10"/>
      <color theme="0"/>
      <name val="Calibri"/>
      <family val="2"/>
    </font>
    <font>
      <b/>
      <sz val="20"/>
      <color rgb="FFA50021"/>
      <name val="Roboto"/>
    </font>
    <font>
      <b/>
      <sz val="14"/>
      <color theme="1"/>
      <name val="Calibri"/>
      <family val="2"/>
      <scheme val="minor"/>
    </font>
    <font>
      <b/>
      <sz val="12"/>
      <name val="Calibri Light"/>
      <family val="2"/>
    </font>
    <font>
      <sz val="14"/>
      <color theme="1"/>
      <name val="Calibri"/>
      <family val="2"/>
      <scheme val="minor"/>
    </font>
    <font>
      <b/>
      <u/>
      <sz val="10"/>
      <name val="Calibri"/>
      <family val="2"/>
    </font>
    <font>
      <sz val="13"/>
      <name val="Calibri"/>
      <family val="2"/>
    </font>
    <font>
      <b/>
      <sz val="10"/>
      <color rgb="FF000000"/>
      <name val="Calibri"/>
      <family val="2"/>
    </font>
    <font>
      <sz val="12"/>
      <color rgb="FF000000"/>
      <name val="Calibri"/>
      <family val="2"/>
    </font>
    <font>
      <b/>
      <sz val="18"/>
      <color theme="1"/>
      <name val="Calibri"/>
      <family val="2"/>
      <scheme val="minor"/>
    </font>
  </fonts>
  <fills count="18">
    <fill>
      <patternFill patternType="none"/>
    </fill>
    <fill>
      <patternFill patternType="gray125"/>
    </fill>
    <fill>
      <patternFill patternType="solid">
        <fgColor theme="0"/>
        <bgColor rgb="FFFFFFFF"/>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00000"/>
        <bgColor indexed="64"/>
      </patternFill>
    </fill>
    <fill>
      <patternFill patternType="solid">
        <fgColor rgb="FFF6D2D2"/>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rgb="FFD9D9D9"/>
        <bgColor rgb="FF000000"/>
      </patternFill>
    </fill>
    <fill>
      <patternFill patternType="solid">
        <fgColor rgb="FFFCE4D6"/>
        <bgColor rgb="FF000000"/>
      </patternFill>
    </fill>
    <fill>
      <patternFill patternType="solid">
        <fgColor rgb="FFFF0000"/>
        <bgColor indexed="64"/>
      </patternFill>
    </fill>
    <fill>
      <patternFill patternType="solid">
        <fgColor rgb="FFD9D9D9"/>
        <bgColor indexed="64"/>
      </patternFill>
    </fill>
    <fill>
      <patternFill patternType="solid">
        <fgColor rgb="FFF2F2F2"/>
        <bgColor indexed="64"/>
      </patternFill>
    </fill>
  </fills>
  <borders count="36">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indexed="64"/>
      </top>
      <bottom/>
      <diagonal/>
    </border>
    <border>
      <left style="thin">
        <color rgb="FF000000"/>
      </left>
      <right/>
      <top style="thin">
        <color indexed="64"/>
      </top>
      <bottom style="thin">
        <color rgb="FF000000"/>
      </bottom>
      <diagonal/>
    </border>
    <border>
      <left style="thin">
        <color indexed="64"/>
      </left>
      <right style="thin">
        <color rgb="FF000000"/>
      </right>
      <top style="thin">
        <color indexed="64"/>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hair">
        <color auto="1"/>
      </top>
      <bottom/>
      <diagonal/>
    </border>
    <border>
      <left/>
      <right style="thin">
        <color indexed="64"/>
      </right>
      <top style="thin">
        <color indexed="64"/>
      </top>
      <bottom style="thin">
        <color indexed="64"/>
      </bottom>
      <diagonal/>
    </border>
    <border>
      <left/>
      <right style="thin">
        <color auto="1"/>
      </right>
      <top/>
      <bottom style="thin">
        <color auto="1"/>
      </bottom>
      <diagonal/>
    </border>
    <border>
      <left style="thin">
        <color rgb="FF000000"/>
      </left>
      <right/>
      <top/>
      <bottom/>
      <diagonal/>
    </border>
    <border>
      <left style="thin">
        <color rgb="FF000000"/>
      </left>
      <right/>
      <top/>
      <bottom style="thin">
        <color rgb="FF000000"/>
      </bottom>
      <diagonal/>
    </border>
    <border>
      <left/>
      <right/>
      <top style="thin">
        <color rgb="FF000000"/>
      </top>
      <bottom style="thin">
        <color rgb="FF000000"/>
      </bottom>
      <diagonal/>
    </border>
    <border>
      <left style="thin">
        <color indexed="64"/>
      </left>
      <right style="thin">
        <color rgb="FF000000"/>
      </right>
      <top/>
      <bottom/>
      <diagonal/>
    </border>
    <border>
      <left/>
      <right style="thin">
        <color auto="1"/>
      </right>
      <top/>
      <bottom/>
      <diagonal/>
    </border>
  </borders>
  <cellStyleXfs count="23">
    <xf numFmtId="0" fontId="0" fillId="0" borderId="0"/>
    <xf numFmtId="9" fontId="11" fillId="0" borderId="0" applyFont="0" applyFill="0" applyBorder="0" applyAlignment="0" applyProtection="0"/>
    <xf numFmtId="43" fontId="11" fillId="0" borderId="0" applyFont="0" applyFill="0" applyBorder="0" applyAlignment="0" applyProtection="0"/>
    <xf numFmtId="0" fontId="11" fillId="0" borderId="1"/>
    <xf numFmtId="9" fontId="11" fillId="0" borderId="1" applyFont="0" applyFill="0" applyBorder="0" applyAlignment="0" applyProtection="0"/>
    <xf numFmtId="43" fontId="11" fillId="0" borderId="1" applyFont="0" applyFill="0" applyBorder="0" applyAlignment="0" applyProtection="0"/>
    <xf numFmtId="0" fontId="5" fillId="0" borderId="1"/>
    <xf numFmtId="43" fontId="5" fillId="0" borderId="1" applyFont="0" applyFill="0" applyBorder="0" applyAlignment="0" applyProtection="0"/>
    <xf numFmtId="0" fontId="13" fillId="0" borderId="1"/>
    <xf numFmtId="43" fontId="13" fillId="0" borderId="1" applyFont="0" applyFill="0" applyBorder="0" applyAlignment="0" applyProtection="0"/>
    <xf numFmtId="9" fontId="5" fillId="0" borderId="1" applyFont="0" applyFill="0" applyBorder="0" applyAlignment="0" applyProtection="0"/>
    <xf numFmtId="0" fontId="4" fillId="0" borderId="1"/>
    <xf numFmtId="43" fontId="4" fillId="0" borderId="1" applyFont="0" applyFill="0" applyBorder="0" applyAlignment="0" applyProtection="0"/>
    <xf numFmtId="9" fontId="4" fillId="0" borderId="1" applyFont="0" applyFill="0" applyBorder="0" applyAlignment="0" applyProtection="0"/>
    <xf numFmtId="0" fontId="3" fillId="0" borderId="1"/>
    <xf numFmtId="43" fontId="3" fillId="0" borderId="1" applyFont="0" applyFill="0" applyBorder="0" applyAlignment="0" applyProtection="0"/>
    <xf numFmtId="9" fontId="3" fillId="0" borderId="1" applyFont="0" applyFill="0" applyBorder="0" applyAlignment="0" applyProtection="0"/>
    <xf numFmtId="0" fontId="3" fillId="0" borderId="1"/>
    <xf numFmtId="0" fontId="2" fillId="0" borderId="1"/>
    <xf numFmtId="43" fontId="2" fillId="0" borderId="1" applyFont="0" applyFill="0" applyBorder="0" applyAlignment="0" applyProtection="0"/>
    <xf numFmtId="9" fontId="2" fillId="0" borderId="1" applyFont="0" applyFill="0" applyBorder="0" applyAlignment="0" applyProtection="0"/>
    <xf numFmtId="0" fontId="1" fillId="0" borderId="1"/>
    <xf numFmtId="43" fontId="1" fillId="0" borderId="1" applyFont="0" applyFill="0" applyBorder="0" applyAlignment="0" applyProtection="0"/>
  </cellStyleXfs>
  <cellXfs count="311">
    <xf numFmtId="0" fontId="0" fillId="0" borderId="0" xfId="0"/>
    <xf numFmtId="0" fontId="10" fillId="0" borderId="1" xfId="0" applyFont="1" applyBorder="1"/>
    <xf numFmtId="0" fontId="9" fillId="0" borderId="1" xfId="0" applyFont="1" applyBorder="1" applyAlignment="1">
      <alignment horizontal="left" vertical="center" wrapText="1"/>
    </xf>
    <xf numFmtId="3" fontId="10" fillId="0" borderId="1" xfId="0" applyNumberFormat="1" applyFont="1" applyBorder="1" applyAlignment="1">
      <alignment horizontal="right" vertical="top" wrapText="1"/>
    </xf>
    <xf numFmtId="164" fontId="10" fillId="0" borderId="4" xfId="2" applyNumberFormat="1" applyFont="1" applyFill="1" applyBorder="1" applyAlignment="1">
      <alignment horizontal="right" vertical="top" wrapText="1"/>
    </xf>
    <xf numFmtId="0" fontId="17" fillId="0" borderId="1" xfId="0" applyFont="1" applyBorder="1" applyAlignment="1">
      <alignment vertical="top"/>
    </xf>
    <xf numFmtId="0" fontId="8" fillId="0" borderId="1" xfId="0" applyFont="1" applyBorder="1"/>
    <xf numFmtId="0" fontId="10" fillId="0" borderId="1" xfId="0" applyFont="1" applyBorder="1" applyAlignment="1">
      <alignment horizontal="left"/>
    </xf>
    <xf numFmtId="0" fontId="8" fillId="0" borderId="0" xfId="0" applyFont="1"/>
    <xf numFmtId="0" fontId="8" fillId="0" borderId="0" xfId="0" applyFont="1" applyAlignment="1">
      <alignment horizontal="left"/>
    </xf>
    <xf numFmtId="0" fontId="10" fillId="0" borderId="1" xfId="0" applyFont="1" applyBorder="1" applyAlignment="1">
      <alignment wrapText="1"/>
    </xf>
    <xf numFmtId="0" fontId="9" fillId="7" borderId="2" xfId="0" applyFont="1" applyFill="1" applyBorder="1" applyAlignment="1">
      <alignment horizontal="left" vertical="center"/>
    </xf>
    <xf numFmtId="0" fontId="9" fillId="7" borderId="2" xfId="0" applyFont="1" applyFill="1" applyBorder="1" applyAlignment="1">
      <alignment horizontal="left" vertical="center" wrapText="1"/>
    </xf>
    <xf numFmtId="0" fontId="9" fillId="7" borderId="16" xfId="0" applyFont="1" applyFill="1" applyBorder="1" applyAlignment="1">
      <alignment horizontal="left" vertical="center" wrapText="1"/>
    </xf>
    <xf numFmtId="0" fontId="9" fillId="7" borderId="10" xfId="0" applyFont="1" applyFill="1" applyBorder="1" applyAlignment="1">
      <alignment vertical="center"/>
    </xf>
    <xf numFmtId="0" fontId="9" fillId="7" borderId="11" xfId="0" applyFont="1" applyFill="1" applyBorder="1" applyAlignment="1">
      <alignment horizontal="center" vertical="center" wrapText="1"/>
    </xf>
    <xf numFmtId="0" fontId="9" fillId="7" borderId="11" xfId="0" applyFont="1" applyFill="1" applyBorder="1" applyAlignment="1">
      <alignment horizontal="left" vertical="center"/>
    </xf>
    <xf numFmtId="164" fontId="9" fillId="0" borderId="4" xfId="2" applyNumberFormat="1" applyFont="1" applyFill="1" applyBorder="1" applyAlignment="1">
      <alignment horizontal="right" vertical="center" wrapText="1"/>
    </xf>
    <xf numFmtId="164" fontId="10" fillId="0" borderId="4" xfId="2" applyNumberFormat="1" applyFont="1" applyFill="1" applyBorder="1" applyAlignment="1">
      <alignment horizontal="right" vertical="center" wrapText="1"/>
    </xf>
    <xf numFmtId="0" fontId="10" fillId="2" borderId="4" xfId="0" applyFont="1" applyFill="1" applyBorder="1" applyAlignment="1">
      <alignment horizontal="left" vertical="center" wrapText="1"/>
    </xf>
    <xf numFmtId="0" fontId="15" fillId="0" borderId="1" xfId="0" applyFont="1" applyBorder="1" applyAlignment="1">
      <alignment vertical="top"/>
    </xf>
    <xf numFmtId="0" fontId="15" fillId="7" borderId="4" xfId="0" applyFont="1" applyFill="1" applyBorder="1" applyAlignment="1">
      <alignment horizontal="left" vertical="center" wrapText="1"/>
    </xf>
    <xf numFmtId="0" fontId="16" fillId="0" borderId="1" xfId="0" applyFont="1" applyBorder="1"/>
    <xf numFmtId="0" fontId="10" fillId="0" borderId="4" xfId="0" applyFont="1" applyBorder="1" applyAlignment="1">
      <alignment horizontal="left" vertical="center" wrapText="1"/>
    </xf>
    <xf numFmtId="9" fontId="10" fillId="0" borderId="17" xfId="0" applyNumberFormat="1" applyFont="1" applyBorder="1" applyAlignment="1">
      <alignment horizontal="right" vertical="center" wrapText="1"/>
    </xf>
    <xf numFmtId="0" fontId="9" fillId="7" borderId="20" xfId="0" applyFont="1" applyFill="1" applyBorder="1" applyAlignment="1">
      <alignment horizontal="left" vertical="center" wrapText="1"/>
    </xf>
    <xf numFmtId="164" fontId="10" fillId="0" borderId="17" xfId="2" applyNumberFormat="1" applyFont="1" applyFill="1" applyBorder="1" applyAlignment="1">
      <alignment horizontal="right" vertical="center" wrapText="1"/>
    </xf>
    <xf numFmtId="0" fontId="10" fillId="2" borderId="6" xfId="0" applyFont="1" applyFill="1" applyBorder="1" applyAlignment="1">
      <alignment horizontal="left"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164" fontId="10" fillId="0" borderId="18" xfId="2" applyNumberFormat="1" applyFont="1" applyFill="1" applyBorder="1" applyAlignment="1">
      <alignment horizontal="right" vertical="center" wrapText="1"/>
    </xf>
    <xf numFmtId="164" fontId="10" fillId="0" borderId="1" xfId="2" applyNumberFormat="1" applyFont="1" applyFill="1" applyBorder="1" applyAlignment="1">
      <alignment horizontal="right" vertical="center" wrapText="1"/>
    </xf>
    <xf numFmtId="0" fontId="10" fillId="0" borderId="1" xfId="0" applyFont="1" applyBorder="1" applyAlignment="1">
      <alignment horizontal="left" vertical="center"/>
    </xf>
    <xf numFmtId="164" fontId="10" fillId="0" borderId="4" xfId="2" applyNumberFormat="1" applyFont="1" applyFill="1" applyBorder="1" applyAlignment="1">
      <alignment horizontal="left" vertical="center" wrapText="1"/>
    </xf>
    <xf numFmtId="164" fontId="9" fillId="0" borderId="4" xfId="2" applyNumberFormat="1" applyFont="1" applyFill="1" applyBorder="1" applyAlignment="1">
      <alignment horizontal="left" vertical="center" wrapText="1"/>
    </xf>
    <xf numFmtId="0" fontId="9" fillId="7" borderId="1" xfId="0" applyFont="1" applyFill="1" applyBorder="1" applyAlignment="1">
      <alignment horizontal="left" vertical="center"/>
    </xf>
    <xf numFmtId="0" fontId="10" fillId="7" borderId="1" xfId="0" applyFont="1" applyFill="1" applyBorder="1" applyAlignment="1">
      <alignment horizontal="center" vertical="center" wrapText="1"/>
    </xf>
    <xf numFmtId="0" fontId="10" fillId="7" borderId="1" xfId="0" applyFont="1" applyFill="1" applyBorder="1" applyAlignment="1">
      <alignment horizontal="left" vertical="center" wrapText="1"/>
    </xf>
    <xf numFmtId="0" fontId="9" fillId="7" borderId="21" xfId="0" applyFont="1" applyFill="1" applyBorder="1" applyAlignment="1">
      <alignment vertical="center"/>
    </xf>
    <xf numFmtId="0" fontId="9" fillId="7" borderId="19" xfId="0" applyFont="1" applyFill="1" applyBorder="1" applyAlignment="1">
      <alignment horizontal="center" vertical="center" wrapText="1"/>
    </xf>
    <xf numFmtId="0" fontId="9" fillId="7" borderId="19" xfId="0" applyFont="1" applyFill="1" applyBorder="1" applyAlignment="1">
      <alignment horizontal="left" vertical="center"/>
    </xf>
    <xf numFmtId="0" fontId="9" fillId="0" borderId="4" xfId="0" applyFont="1" applyBorder="1" applyAlignment="1">
      <alignment horizontal="left" vertical="center" wrapText="1"/>
    </xf>
    <xf numFmtId="164" fontId="10" fillId="0" borderId="4" xfId="2" applyNumberFormat="1" applyFont="1" applyFill="1" applyBorder="1" applyAlignment="1">
      <alignment horizontal="center" vertical="center" wrapText="1"/>
    </xf>
    <xf numFmtId="164" fontId="10" fillId="3" borderId="23" xfId="5" applyNumberFormat="1" applyFont="1" applyFill="1" applyBorder="1" applyAlignment="1">
      <alignment horizontal="right" vertical="top" wrapText="1"/>
    </xf>
    <xf numFmtId="164" fontId="10" fillId="3" borderId="2" xfId="5" applyNumberFormat="1" applyFont="1" applyFill="1" applyBorder="1" applyAlignment="1">
      <alignment horizontal="right" vertical="top" wrapText="1"/>
    </xf>
    <xf numFmtId="164" fontId="10" fillId="3" borderId="4" xfId="5" applyNumberFormat="1" applyFont="1" applyFill="1" applyBorder="1" applyAlignment="1">
      <alignment horizontal="right" vertical="top" wrapText="1"/>
    </xf>
    <xf numFmtId="0" fontId="9" fillId="2" borderId="4" xfId="0" applyFont="1" applyFill="1" applyBorder="1" applyAlignment="1">
      <alignment horizontal="left" vertical="center" wrapText="1"/>
    </xf>
    <xf numFmtId="164" fontId="10" fillId="2" borderId="22" xfId="5" applyNumberFormat="1" applyFont="1" applyFill="1" applyBorder="1" applyAlignment="1">
      <alignment horizontal="right" vertical="center" wrapText="1"/>
    </xf>
    <xf numFmtId="164" fontId="10" fillId="2" borderId="23" xfId="5" applyNumberFormat="1" applyFont="1" applyFill="1" applyBorder="1" applyAlignment="1">
      <alignment horizontal="right" vertical="center" wrapText="1"/>
    </xf>
    <xf numFmtId="164" fontId="10" fillId="2" borderId="2" xfId="5" applyNumberFormat="1" applyFont="1" applyFill="1" applyBorder="1" applyAlignment="1">
      <alignment horizontal="right" vertical="center" wrapText="1"/>
    </xf>
    <xf numFmtId="164" fontId="10" fillId="2" borderId="4" xfId="5" applyNumberFormat="1" applyFont="1" applyFill="1" applyBorder="1" applyAlignment="1">
      <alignment horizontal="right" vertical="center" wrapText="1"/>
    </xf>
    <xf numFmtId="9" fontId="10" fillId="2" borderId="4" xfId="4" applyFont="1" applyFill="1" applyBorder="1" applyAlignment="1">
      <alignment horizontal="right" vertical="center" wrapText="1"/>
    </xf>
    <xf numFmtId="0" fontId="10" fillId="3" borderId="4" xfId="0" applyFont="1" applyFill="1" applyBorder="1" applyAlignment="1">
      <alignment horizontal="right" vertical="top" wrapText="1"/>
    </xf>
    <xf numFmtId="0" fontId="9" fillId="0" borderId="4" xfId="0" applyFont="1" applyBorder="1" applyAlignment="1">
      <alignment horizontal="left" vertical="top" wrapText="1"/>
    </xf>
    <xf numFmtId="164" fontId="9" fillId="0" borderId="22" xfId="5" applyNumberFormat="1" applyFont="1" applyFill="1" applyBorder="1" applyAlignment="1">
      <alignment horizontal="right" vertical="top" wrapText="1"/>
    </xf>
    <xf numFmtId="164" fontId="9" fillId="0" borderId="8" xfId="5" applyNumberFormat="1" applyFont="1" applyFill="1" applyBorder="1" applyAlignment="1">
      <alignment horizontal="right" vertical="top" wrapText="1"/>
    </xf>
    <xf numFmtId="0" fontId="10" fillId="0" borderId="8" xfId="0" applyFont="1" applyBorder="1" applyAlignment="1">
      <alignment horizontal="left" vertical="top" wrapText="1"/>
    </xf>
    <xf numFmtId="164" fontId="10" fillId="0" borderId="23" xfId="5" applyNumberFormat="1" applyFont="1" applyFill="1" applyBorder="1" applyAlignment="1">
      <alignment horizontal="right" vertical="top" wrapText="1"/>
    </xf>
    <xf numFmtId="0" fontId="10" fillId="0" borderId="4" xfId="0" applyFont="1" applyBorder="1" applyAlignment="1">
      <alignment horizontal="left" vertical="top" wrapText="1"/>
    </xf>
    <xf numFmtId="9" fontId="10" fillId="0" borderId="23" xfId="4" applyFont="1" applyFill="1" applyBorder="1" applyAlignment="1">
      <alignment horizontal="right" vertical="top" wrapText="1"/>
    </xf>
    <xf numFmtId="0" fontId="10" fillId="0" borderId="4" xfId="0" applyFont="1" applyBorder="1" applyAlignment="1">
      <alignment horizontal="right" vertical="top" wrapText="1"/>
    </xf>
    <xf numFmtId="164" fontId="10" fillId="0" borderId="4" xfId="5" applyNumberFormat="1" applyFont="1" applyFill="1" applyBorder="1" applyAlignment="1">
      <alignment horizontal="right" vertical="top" wrapText="1"/>
    </xf>
    <xf numFmtId="0" fontId="10" fillId="0" borderId="4" xfId="0" applyFont="1" applyBorder="1"/>
    <xf numFmtId="164" fontId="10" fillId="0" borderId="23" xfId="5" applyNumberFormat="1" applyFont="1" applyFill="1" applyBorder="1" applyAlignment="1">
      <alignment horizontal="right" vertical="center" wrapText="1"/>
    </xf>
    <xf numFmtId="164" fontId="9" fillId="0" borderId="23" xfId="5" applyNumberFormat="1" applyFont="1" applyFill="1" applyBorder="1" applyAlignment="1">
      <alignment horizontal="right" vertical="top" wrapText="1"/>
    </xf>
    <xf numFmtId="0" fontId="8" fillId="5" borderId="1" xfId="0" applyFont="1" applyFill="1" applyBorder="1"/>
    <xf numFmtId="0" fontId="10" fillId="5" borderId="1" xfId="0" applyFont="1" applyFill="1" applyBorder="1" applyAlignment="1">
      <alignment horizontal="center" vertical="center" wrapText="1"/>
    </xf>
    <xf numFmtId="0" fontId="10" fillId="5" borderId="1" xfId="0" applyFont="1" applyFill="1" applyBorder="1" applyAlignment="1">
      <alignment horizontal="left"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center" vertical="center" wrapText="1"/>
    </xf>
    <xf numFmtId="0" fontId="19" fillId="5" borderId="1" xfId="0" applyFont="1" applyFill="1" applyBorder="1" applyAlignment="1">
      <alignment horizontal="left" vertical="center" wrapText="1"/>
    </xf>
    <xf numFmtId="0" fontId="20" fillId="5" borderId="1" xfId="0" applyFont="1" applyFill="1" applyBorder="1"/>
    <xf numFmtId="0" fontId="19" fillId="5" borderId="1" xfId="0" applyFont="1" applyFill="1" applyBorder="1" applyAlignment="1">
      <alignment vertical="top" wrapText="1"/>
    </xf>
    <xf numFmtId="0" fontId="19" fillId="5" borderId="1" xfId="0" applyFont="1" applyFill="1" applyBorder="1" applyAlignment="1">
      <alignment horizontal="left" vertical="top" wrapText="1"/>
    </xf>
    <xf numFmtId="0" fontId="20" fillId="5" borderId="1" xfId="0" applyFont="1" applyFill="1" applyBorder="1" applyAlignment="1">
      <alignment vertical="center"/>
    </xf>
    <xf numFmtId="0" fontId="18" fillId="0" borderId="5" xfId="0" applyFont="1" applyBorder="1" applyAlignment="1">
      <alignment horizontal="left" vertical="center" wrapText="1"/>
    </xf>
    <xf numFmtId="164" fontId="10" fillId="0" borderId="22" xfId="5" applyNumberFormat="1" applyFont="1" applyFill="1" applyBorder="1" applyAlignment="1">
      <alignment horizontal="right" vertical="center" wrapText="1"/>
    </xf>
    <xf numFmtId="164" fontId="10" fillId="0" borderId="8" xfId="5" applyNumberFormat="1" applyFont="1" applyFill="1" applyBorder="1" applyAlignment="1">
      <alignment horizontal="right" vertical="center" wrapText="1"/>
    </xf>
    <xf numFmtId="164" fontId="9" fillId="0" borderId="23" xfId="5" applyNumberFormat="1" applyFont="1" applyFill="1" applyBorder="1" applyAlignment="1">
      <alignment horizontal="right" vertical="center" wrapText="1"/>
    </xf>
    <xf numFmtId="9" fontId="10" fillId="0" borderId="23" xfId="4" applyFont="1" applyFill="1" applyBorder="1" applyAlignment="1">
      <alignment horizontal="right" vertical="center" wrapText="1"/>
    </xf>
    <xf numFmtId="0" fontId="10" fillId="0" borderId="4" xfId="0" applyFont="1" applyBorder="1" applyAlignment="1">
      <alignment horizontal="right" vertical="center" wrapText="1"/>
    </xf>
    <xf numFmtId="164" fontId="10" fillId="0" borderId="4" xfId="5" applyNumberFormat="1" applyFont="1" applyFill="1" applyBorder="1" applyAlignment="1">
      <alignment horizontal="right" vertical="center" wrapText="1"/>
    </xf>
    <xf numFmtId="0" fontId="10" fillId="0" borderId="4" xfId="0" applyFont="1" applyBorder="1" applyAlignment="1">
      <alignment vertical="center"/>
    </xf>
    <xf numFmtId="0" fontId="9" fillId="3" borderId="2" xfId="0" applyFont="1" applyFill="1" applyBorder="1" applyAlignment="1">
      <alignment vertical="center" wrapText="1"/>
    </xf>
    <xf numFmtId="0" fontId="9" fillId="3" borderId="2" xfId="0" applyFont="1" applyFill="1" applyBorder="1" applyAlignment="1">
      <alignment horizontal="center" vertical="center" wrapText="1"/>
    </xf>
    <xf numFmtId="0" fontId="9" fillId="3" borderId="2" xfId="0" applyFont="1" applyFill="1" applyBorder="1" applyAlignment="1">
      <alignment horizontal="left" vertical="center" wrapText="1"/>
    </xf>
    <xf numFmtId="0" fontId="9" fillId="3" borderId="17" xfId="0" applyFont="1" applyFill="1" applyBorder="1" applyAlignment="1">
      <alignment horizontal="left" vertical="center" wrapText="1"/>
    </xf>
    <xf numFmtId="0" fontId="9" fillId="3" borderId="4" xfId="0" applyFont="1" applyFill="1" applyBorder="1" applyAlignment="1">
      <alignment horizontal="left" vertical="center" wrapText="1"/>
    </xf>
    <xf numFmtId="165" fontId="10" fillId="3" borderId="22" xfId="5" applyNumberFormat="1" applyFont="1" applyFill="1" applyBorder="1" applyAlignment="1">
      <alignment horizontal="right" vertical="top" wrapText="1"/>
    </xf>
    <xf numFmtId="165" fontId="10" fillId="3" borderId="23" xfId="5" applyNumberFormat="1" applyFont="1" applyFill="1" applyBorder="1" applyAlignment="1">
      <alignment horizontal="right" vertical="top" wrapText="1"/>
    </xf>
    <xf numFmtId="0" fontId="10" fillId="3" borderId="4" xfId="0" applyFont="1" applyFill="1" applyBorder="1" applyAlignment="1">
      <alignment horizontal="left" vertical="center" wrapText="1"/>
    </xf>
    <xf numFmtId="0" fontId="10" fillId="3" borderId="4" xfId="0" applyFont="1" applyFill="1" applyBorder="1" applyAlignment="1">
      <alignment horizontal="center" vertical="center" wrapText="1"/>
    </xf>
    <xf numFmtId="0" fontId="10" fillId="0" borderId="1" xfId="0" applyFont="1" applyBorder="1" applyAlignment="1">
      <alignment horizontal="left" wrapText="1"/>
    </xf>
    <xf numFmtId="0" fontId="8" fillId="0" borderId="1" xfId="0" applyFont="1" applyBorder="1" applyAlignment="1">
      <alignment wrapText="1"/>
    </xf>
    <xf numFmtId="0" fontId="9" fillId="0" borderId="1" xfId="0" applyFont="1" applyBorder="1" applyAlignment="1">
      <alignment wrapText="1"/>
    </xf>
    <xf numFmtId="164" fontId="10" fillId="3" borderId="4" xfId="5" applyNumberFormat="1" applyFont="1" applyFill="1" applyBorder="1" applyAlignment="1">
      <alignment horizontal="center" vertical="center" wrapText="1"/>
    </xf>
    <xf numFmtId="0" fontId="8" fillId="0" borderId="15" xfId="0" applyFont="1" applyBorder="1" applyAlignment="1">
      <alignment wrapText="1"/>
    </xf>
    <xf numFmtId="0" fontId="10" fillId="0" borderId="1" xfId="0" applyFont="1" applyBorder="1" applyAlignment="1">
      <alignment horizontal="right" vertical="top" wrapText="1"/>
    </xf>
    <xf numFmtId="9" fontId="10" fillId="0" borderId="1" xfId="0" applyNumberFormat="1" applyFont="1" applyBorder="1" applyAlignment="1">
      <alignment horizontal="right" vertical="top" wrapText="1"/>
    </xf>
    <xf numFmtId="0" fontId="10" fillId="0" borderId="18" xfId="0" applyFont="1" applyBorder="1" applyAlignment="1">
      <alignment wrapText="1"/>
    </xf>
    <xf numFmtId="0" fontId="9" fillId="7" borderId="1" xfId="0" applyFont="1" applyFill="1" applyBorder="1" applyAlignment="1">
      <alignment horizontal="left" vertical="center" wrapText="1"/>
    </xf>
    <xf numFmtId="0" fontId="24" fillId="0" borderId="1" xfId="0" applyFont="1" applyBorder="1" applyAlignment="1">
      <alignment vertical="center"/>
    </xf>
    <xf numFmtId="0" fontId="25" fillId="0" borderId="1" xfId="18" applyFont="1" applyAlignment="1">
      <alignment horizontal="center" vertical="center" wrapText="1"/>
    </xf>
    <xf numFmtId="164" fontId="26" fillId="9" borderId="4" xfId="19" applyNumberFormat="1" applyFont="1" applyFill="1" applyBorder="1" applyAlignment="1">
      <alignment horizontal="center" vertical="center" wrapText="1"/>
    </xf>
    <xf numFmtId="0" fontId="26" fillId="9" borderId="4" xfId="8" applyFont="1" applyFill="1" applyBorder="1" applyAlignment="1">
      <alignment horizontal="center" vertical="center" wrapText="1"/>
    </xf>
    <xf numFmtId="17" fontId="27" fillId="9" borderId="4" xfId="8" applyNumberFormat="1" applyFont="1" applyFill="1" applyBorder="1" applyAlignment="1">
      <alignment horizontal="center" vertical="center" wrapText="1"/>
    </xf>
    <xf numFmtId="166" fontId="26" fillId="9" borderId="4" xfId="20" applyNumberFormat="1" applyFont="1" applyFill="1" applyBorder="1" applyAlignment="1">
      <alignment horizontal="center" vertical="center" wrapText="1"/>
    </xf>
    <xf numFmtId="17" fontId="26" fillId="9" borderId="4" xfId="8" applyNumberFormat="1" applyFont="1" applyFill="1" applyBorder="1" applyAlignment="1">
      <alignment horizontal="center" vertical="center" wrapText="1"/>
    </xf>
    <xf numFmtId="0" fontId="8" fillId="0" borderId="17" xfId="8" applyFont="1" applyBorder="1" applyAlignment="1">
      <alignment vertical="center" wrapText="1"/>
    </xf>
    <xf numFmtId="3" fontId="28" fillId="3" borderId="4" xfId="18" applyNumberFormat="1" applyFont="1" applyFill="1" applyBorder="1" applyAlignment="1">
      <alignment horizontal="right" vertical="center"/>
    </xf>
    <xf numFmtId="3" fontId="8" fillId="3" borderId="4" xfId="18" applyNumberFormat="1" applyFont="1" applyFill="1" applyBorder="1" applyAlignment="1">
      <alignment horizontal="right" vertical="center"/>
    </xf>
    <xf numFmtId="164" fontId="8" fillId="0" borderId="4" xfId="19" applyNumberFormat="1" applyFont="1" applyBorder="1" applyAlignment="1" applyProtection="1">
      <alignment vertical="center" wrapText="1"/>
      <protection locked="0"/>
    </xf>
    <xf numFmtId="9" fontId="8" fillId="10" borderId="4" xfId="20" applyFont="1" applyFill="1" applyBorder="1" applyAlignment="1">
      <alignment vertical="center" wrapText="1"/>
    </xf>
    <xf numFmtId="9" fontId="8" fillId="10" borderId="4" xfId="19" applyNumberFormat="1" applyFont="1" applyFill="1" applyBorder="1" applyAlignment="1">
      <alignment vertical="center" wrapText="1"/>
    </xf>
    <xf numFmtId="164" fontId="8" fillId="0" borderId="4" xfId="9" applyNumberFormat="1" applyFont="1" applyBorder="1" applyAlignment="1" applyProtection="1">
      <alignment vertical="center" wrapText="1"/>
      <protection locked="0"/>
    </xf>
    <xf numFmtId="0" fontId="25" fillId="0" borderId="1" xfId="18" applyFont="1"/>
    <xf numFmtId="0" fontId="29" fillId="5" borderId="17" xfId="18" applyFont="1" applyFill="1" applyBorder="1" applyAlignment="1">
      <alignment vertical="center"/>
    </xf>
    <xf numFmtId="3" fontId="28" fillId="11" borderId="4" xfId="18" applyNumberFormat="1" applyFont="1" applyFill="1" applyBorder="1" applyAlignment="1">
      <alignment horizontal="right" vertical="center"/>
    </xf>
    <xf numFmtId="164" fontId="25" fillId="11" borderId="4" xfId="18" applyNumberFormat="1" applyFont="1" applyFill="1" applyBorder="1" applyAlignment="1" applyProtection="1">
      <alignment vertical="center"/>
      <protection locked="0"/>
    </xf>
    <xf numFmtId="9" fontId="25" fillId="11" borderId="4" xfId="20" applyFont="1" applyFill="1" applyBorder="1" applyAlignment="1" applyProtection="1">
      <alignment vertical="center"/>
      <protection locked="0"/>
    </xf>
    <xf numFmtId="0" fontId="25" fillId="11" borderId="4" xfId="18" applyFont="1" applyFill="1" applyBorder="1" applyAlignment="1">
      <alignment vertical="center"/>
    </xf>
    <xf numFmtId="0" fontId="25" fillId="0" borderId="1" xfId="18" applyFont="1" applyProtection="1">
      <protection locked="0"/>
    </xf>
    <xf numFmtId="0" fontId="26" fillId="9" borderId="4" xfId="18" applyFont="1" applyFill="1" applyBorder="1" applyAlignment="1">
      <alignment horizontal="center" vertical="center" wrapText="1"/>
    </xf>
    <xf numFmtId="0" fontId="25" fillId="0" borderId="1" xfId="18" applyFont="1" applyAlignment="1" applyProtection="1">
      <alignment vertical="center" wrapText="1"/>
      <protection locked="0"/>
    </xf>
    <xf numFmtId="164" fontId="9" fillId="4" borderId="4" xfId="2" applyNumberFormat="1" applyFont="1" applyFill="1" applyBorder="1" applyAlignment="1">
      <alignment horizontal="right" vertical="center" wrapText="1"/>
    </xf>
    <xf numFmtId="164" fontId="9" fillId="4" borderId="23" xfId="5" applyNumberFormat="1" applyFont="1" applyFill="1" applyBorder="1" applyAlignment="1">
      <alignment horizontal="right" vertical="center" wrapText="1"/>
    </xf>
    <xf numFmtId="164" fontId="30" fillId="12" borderId="4" xfId="2" applyNumberFormat="1" applyFont="1" applyFill="1" applyBorder="1" applyAlignment="1">
      <alignment horizontal="right" vertical="center" wrapText="1"/>
    </xf>
    <xf numFmtId="164" fontId="28" fillId="0" borderId="4" xfId="19" applyNumberFormat="1" applyFont="1" applyBorder="1" applyAlignment="1" applyProtection="1">
      <alignment vertical="center" wrapText="1"/>
      <protection locked="0"/>
    </xf>
    <xf numFmtId="9" fontId="26" fillId="0" borderId="1" xfId="1" applyFont="1" applyFill="1" applyBorder="1" applyAlignment="1" applyProtection="1">
      <alignment horizontal="center" vertical="center"/>
      <protection locked="0"/>
    </xf>
    <xf numFmtId="0" fontId="25" fillId="0" borderId="29" xfId="18" applyFont="1" applyBorder="1"/>
    <xf numFmtId="0" fontId="26" fillId="9" borderId="17" xfId="18" applyFont="1" applyFill="1" applyBorder="1" applyAlignment="1">
      <alignment vertical="center" wrapText="1"/>
    </xf>
    <xf numFmtId="0" fontId="26" fillId="9" borderId="17" xfId="18" applyFont="1" applyFill="1" applyBorder="1" applyAlignment="1">
      <alignment horizontal="center" vertical="center" wrapText="1"/>
    </xf>
    <xf numFmtId="0" fontId="25" fillId="0" borderId="17" xfId="18" applyFont="1" applyBorder="1"/>
    <xf numFmtId="0" fontId="25" fillId="0" borderId="17" xfId="18" applyFont="1" applyBorder="1" applyAlignment="1" applyProtection="1">
      <alignment vertical="center" wrapText="1"/>
      <protection locked="0"/>
    </xf>
    <xf numFmtId="0" fontId="26" fillId="0" borderId="13" xfId="18" applyFont="1" applyBorder="1" applyAlignment="1">
      <alignment horizontal="center" vertical="center" wrapText="1"/>
    </xf>
    <xf numFmtId="0" fontId="25" fillId="0" borderId="13" xfId="18" applyFont="1" applyBorder="1"/>
    <xf numFmtId="0" fontId="25" fillId="0" borderId="13" xfId="18" applyFont="1" applyBorder="1" applyAlignment="1" applyProtection="1">
      <alignment vertical="center" wrapText="1"/>
      <protection locked="0"/>
    </xf>
    <xf numFmtId="0" fontId="25" fillId="0" borderId="4" xfId="18" applyFont="1" applyBorder="1" applyAlignment="1">
      <alignment horizontal="left" vertical="center"/>
    </xf>
    <xf numFmtId="0" fontId="25" fillId="0" borderId="29" xfId="18" applyFont="1" applyBorder="1" applyAlignment="1" applyProtection="1">
      <alignment vertical="center" wrapText="1"/>
      <protection locked="0"/>
    </xf>
    <xf numFmtId="9" fontId="28" fillId="0" borderId="1" xfId="1" applyFont="1" applyFill="1" applyBorder="1" applyAlignment="1" applyProtection="1">
      <alignment horizontal="center" vertical="center"/>
      <protection locked="0"/>
    </xf>
    <xf numFmtId="0" fontId="31" fillId="0" borderId="15" xfId="21" applyFont="1" applyBorder="1" applyAlignment="1">
      <alignment vertical="center"/>
    </xf>
    <xf numFmtId="0" fontId="31" fillId="0" borderId="30" xfId="21" applyFont="1" applyBorder="1" applyAlignment="1">
      <alignment vertical="center"/>
    </xf>
    <xf numFmtId="0" fontId="32" fillId="7" borderId="5" xfId="21" applyFont="1" applyFill="1" applyBorder="1" applyAlignment="1">
      <alignment horizontal="left" vertical="center"/>
    </xf>
    <xf numFmtId="0" fontId="1" fillId="0" borderId="1" xfId="21" applyAlignment="1">
      <alignment horizontal="left" vertical="center"/>
    </xf>
    <xf numFmtId="0" fontId="10" fillId="0" borderId="4" xfId="0" applyFont="1" applyBorder="1" applyAlignment="1">
      <alignment vertical="center" wrapText="1"/>
    </xf>
    <xf numFmtId="0" fontId="15" fillId="15" borderId="4" xfId="0" applyFont="1" applyFill="1" applyBorder="1" applyAlignment="1">
      <alignment horizontal="center" vertical="center" wrapText="1"/>
    </xf>
    <xf numFmtId="0" fontId="22" fillId="7" borderId="1" xfId="0" applyFont="1" applyFill="1" applyBorder="1" applyAlignment="1">
      <alignment vertical="center"/>
    </xf>
    <xf numFmtId="0" fontId="9" fillId="0" borderId="1" xfId="0" applyFont="1" applyBorder="1"/>
    <xf numFmtId="0" fontId="19" fillId="5" borderId="1" xfId="0" applyFont="1" applyFill="1" applyBorder="1"/>
    <xf numFmtId="0" fontId="11" fillId="0" borderId="1" xfId="0" applyFont="1" applyBorder="1"/>
    <xf numFmtId="164" fontId="7" fillId="0" borderId="4" xfId="2" applyNumberFormat="1" applyFont="1" applyFill="1" applyBorder="1" applyAlignment="1">
      <alignment horizontal="right" vertical="center" wrapText="1"/>
    </xf>
    <xf numFmtId="164" fontId="38" fillId="0" borderId="4" xfId="2" applyNumberFormat="1" applyFont="1" applyFill="1" applyBorder="1" applyAlignment="1">
      <alignment horizontal="right" vertical="center" wrapText="1"/>
    </xf>
    <xf numFmtId="164" fontId="37" fillId="0" borderId="4" xfId="2" applyNumberFormat="1" applyFont="1" applyFill="1" applyBorder="1" applyAlignment="1">
      <alignment horizontal="right" vertical="center" wrapText="1"/>
    </xf>
    <xf numFmtId="164" fontId="6" fillId="0" borderId="4" xfId="2" applyNumberFormat="1" applyFont="1" applyFill="1" applyBorder="1" applyAlignment="1">
      <alignment horizontal="right" vertical="center" wrapText="1"/>
    </xf>
    <xf numFmtId="164" fontId="7" fillId="0" borderId="18" xfId="2" applyNumberFormat="1" applyFont="1" applyFill="1" applyBorder="1" applyAlignment="1">
      <alignment horizontal="right" vertical="center" wrapText="1"/>
    </xf>
    <xf numFmtId="164" fontId="38" fillId="0" borderId="18" xfId="2" applyNumberFormat="1" applyFont="1" applyFill="1" applyBorder="1" applyAlignment="1">
      <alignment horizontal="right" vertical="center" wrapText="1"/>
    </xf>
    <xf numFmtId="164" fontId="7" fillId="0" borderId="1" xfId="2" applyNumberFormat="1" applyFont="1" applyFill="1" applyBorder="1" applyAlignment="1">
      <alignment horizontal="right" vertical="center" wrapText="1"/>
    </xf>
    <xf numFmtId="164" fontId="38" fillId="0" borderId="1" xfId="2" applyNumberFormat="1" applyFont="1" applyFill="1" applyBorder="1" applyAlignment="1">
      <alignment horizontal="right" vertical="center" wrapText="1"/>
    </xf>
    <xf numFmtId="164" fontId="7" fillId="0" borderId="4" xfId="2" applyNumberFormat="1" applyFont="1" applyFill="1" applyBorder="1" applyAlignment="1">
      <alignment horizontal="center" vertical="center" wrapText="1"/>
    </xf>
    <xf numFmtId="164" fontId="38" fillId="0" borderId="4" xfId="2" applyNumberFormat="1" applyFont="1" applyFill="1" applyBorder="1" applyAlignment="1">
      <alignment horizontal="center" vertical="center" wrapText="1"/>
    </xf>
    <xf numFmtId="0" fontId="38" fillId="0" borderId="1" xfId="0" applyFont="1" applyBorder="1"/>
    <xf numFmtId="164" fontId="7" fillId="0" borderId="23" xfId="5" applyNumberFormat="1" applyFont="1" applyFill="1" applyBorder="1" applyAlignment="1">
      <alignment horizontal="right" vertical="center" wrapText="1"/>
    </xf>
    <xf numFmtId="164" fontId="7" fillId="0" borderId="8" xfId="5" applyNumberFormat="1" applyFont="1" applyFill="1" applyBorder="1" applyAlignment="1">
      <alignment horizontal="right" vertical="center" wrapText="1"/>
    </xf>
    <xf numFmtId="164" fontId="37" fillId="0" borderId="23" xfId="5" applyNumberFormat="1" applyFont="1" applyFill="1" applyBorder="1" applyAlignment="1">
      <alignment horizontal="right" vertical="center" wrapText="1"/>
    </xf>
    <xf numFmtId="164" fontId="7" fillId="0" borderId="4" xfId="5" applyNumberFormat="1" applyFont="1" applyFill="1" applyBorder="1" applyAlignment="1">
      <alignment horizontal="right" vertical="center" wrapText="1"/>
    </xf>
    <xf numFmtId="164" fontId="37" fillId="0" borderId="4" xfId="5" applyNumberFormat="1" applyFont="1" applyFill="1" applyBorder="1" applyAlignment="1">
      <alignment horizontal="right" vertical="center" wrapText="1"/>
    </xf>
    <xf numFmtId="164" fontId="7" fillId="0" borderId="23" xfId="5" applyNumberFormat="1" applyFont="1" applyFill="1" applyBorder="1" applyAlignment="1">
      <alignment horizontal="center" vertical="center" wrapText="1"/>
    </xf>
    <xf numFmtId="0" fontId="37" fillId="0" borderId="4" xfId="0" applyFont="1" applyBorder="1" applyAlignment="1">
      <alignment horizontal="left" vertical="center" wrapText="1"/>
    </xf>
    <xf numFmtId="0" fontId="7" fillId="0" borderId="18" xfId="0" applyFont="1" applyBorder="1" applyAlignment="1">
      <alignment horizontal="center" vertical="center" wrapText="1"/>
    </xf>
    <xf numFmtId="0" fontId="7" fillId="0" borderId="4" xfId="0" applyFont="1" applyBorder="1" applyAlignment="1">
      <alignment horizontal="right" vertical="top" wrapText="1"/>
    </xf>
    <xf numFmtId="164" fontId="7" fillId="8" borderId="4" xfId="2" applyNumberFormat="1" applyFont="1" applyFill="1" applyBorder="1" applyAlignment="1">
      <alignment horizontal="right" vertical="center" wrapText="1"/>
    </xf>
    <xf numFmtId="164" fontId="38" fillId="8" borderId="4" xfId="2" applyNumberFormat="1" applyFont="1" applyFill="1" applyBorder="1" applyAlignment="1">
      <alignment horizontal="right" vertical="center" wrapText="1"/>
    </xf>
    <xf numFmtId="164" fontId="37" fillId="8" borderId="4" xfId="2" applyNumberFormat="1" applyFont="1" applyFill="1" applyBorder="1" applyAlignment="1">
      <alignment horizontal="right" vertical="center" wrapText="1"/>
    </xf>
    <xf numFmtId="0" fontId="22" fillId="16" borderId="33" xfId="0" applyFont="1" applyFill="1" applyBorder="1" applyAlignment="1">
      <alignment vertical="center"/>
    </xf>
    <xf numFmtId="0" fontId="9" fillId="16" borderId="33" xfId="0" applyFont="1" applyFill="1" applyBorder="1" applyAlignment="1">
      <alignment horizontal="left" vertical="center" wrapText="1"/>
    </xf>
    <xf numFmtId="0" fontId="9" fillId="7" borderId="3" xfId="0" applyFont="1" applyFill="1" applyBorder="1" applyAlignment="1">
      <alignment horizontal="left" vertical="center"/>
    </xf>
    <xf numFmtId="0" fontId="9" fillId="7" borderId="3" xfId="0" applyFont="1" applyFill="1" applyBorder="1" applyAlignment="1">
      <alignment horizontal="left" vertical="center" wrapText="1"/>
    </xf>
    <xf numFmtId="0" fontId="9" fillId="7" borderId="31" xfId="0" applyFont="1" applyFill="1" applyBorder="1" applyAlignment="1">
      <alignment horizontal="left" vertical="center" wrapText="1"/>
    </xf>
    <xf numFmtId="0" fontId="9" fillId="7" borderId="34" xfId="0" applyFont="1" applyFill="1" applyBorder="1" applyAlignment="1">
      <alignment vertical="center"/>
    </xf>
    <xf numFmtId="0" fontId="9" fillId="7" borderId="3" xfId="0" applyFont="1" applyFill="1" applyBorder="1" applyAlignment="1">
      <alignment horizontal="center" vertical="center" wrapText="1"/>
    </xf>
    <xf numFmtId="0" fontId="9" fillId="7" borderId="32" xfId="0" applyFont="1" applyFill="1" applyBorder="1" applyAlignment="1">
      <alignment horizontal="left" vertical="center" wrapText="1"/>
    </xf>
    <xf numFmtId="164" fontId="9" fillId="0" borderId="4" xfId="2" applyNumberFormat="1" applyFont="1" applyBorder="1" applyAlignment="1">
      <alignment horizontal="right" vertical="center" wrapText="1"/>
    </xf>
    <xf numFmtId="164" fontId="0" fillId="6" borderId="23" xfId="22" applyNumberFormat="1" applyFont="1" applyFill="1" applyBorder="1" applyAlignment="1">
      <alignment horizontal="left" vertical="center" wrapText="1"/>
    </xf>
    <xf numFmtId="164" fontId="14" fillId="6" borderId="23" xfId="22" applyNumberFormat="1" applyFont="1" applyFill="1" applyBorder="1" applyAlignment="1">
      <alignment horizontal="left" vertical="center" wrapText="1"/>
    </xf>
    <xf numFmtId="164" fontId="0" fillId="6" borderId="23" xfId="22" applyNumberFormat="1" applyFont="1" applyFill="1" applyBorder="1" applyAlignment="1">
      <alignment horizontal="left" vertical="center"/>
    </xf>
    <xf numFmtId="0" fontId="33" fillId="13" borderId="5" xfId="21" applyFont="1" applyFill="1" applyBorder="1" applyAlignment="1">
      <alignment horizontal="left" vertical="center" wrapText="1"/>
    </xf>
    <xf numFmtId="0" fontId="33" fillId="13" borderId="23" xfId="21" applyFont="1" applyFill="1" applyBorder="1" applyAlignment="1">
      <alignment vertical="center" wrapText="1"/>
    </xf>
    <xf numFmtId="164" fontId="0" fillId="6" borderId="23" xfId="22" applyNumberFormat="1" applyFont="1" applyFill="1" applyBorder="1" applyAlignment="1">
      <alignment vertical="center"/>
    </xf>
    <xf numFmtId="0" fontId="32" fillId="7" borderId="14" xfId="21" applyFont="1" applyFill="1" applyBorder="1" applyAlignment="1">
      <alignment horizontal="left" vertical="center"/>
    </xf>
    <xf numFmtId="0" fontId="32" fillId="7" borderId="27" xfId="21" applyFont="1" applyFill="1" applyBorder="1" applyAlignment="1">
      <alignment horizontal="left" vertical="center"/>
    </xf>
    <xf numFmtId="168" fontId="12" fillId="16" borderId="23" xfId="21" applyNumberFormat="1" applyFont="1" applyFill="1" applyBorder="1" applyAlignment="1">
      <alignment vertical="center"/>
    </xf>
    <xf numFmtId="0" fontId="31" fillId="0" borderId="1" xfId="21" applyFont="1" applyAlignment="1">
      <alignment vertical="center"/>
    </xf>
    <xf numFmtId="0" fontId="31" fillId="0" borderId="35" xfId="21" applyFont="1" applyBorder="1" applyAlignment="1">
      <alignment vertical="center"/>
    </xf>
    <xf numFmtId="0" fontId="39" fillId="17" borderId="1" xfId="21" applyFont="1" applyFill="1" applyAlignment="1">
      <alignment horizontal="center" vertical="center"/>
    </xf>
    <xf numFmtId="168" fontId="32" fillId="7" borderId="5" xfId="21" applyNumberFormat="1" applyFont="1" applyFill="1" applyBorder="1" applyAlignment="1">
      <alignment horizontal="right" vertical="center"/>
    </xf>
    <xf numFmtId="168" fontId="39" fillId="7" borderId="5" xfId="21" applyNumberFormat="1" applyFont="1" applyFill="1" applyBorder="1" applyAlignment="1">
      <alignment horizontal="center" vertical="center"/>
    </xf>
    <xf numFmtId="168" fontId="12" fillId="8" borderId="23" xfId="21" applyNumberFormat="1" applyFont="1" applyFill="1" applyBorder="1" applyAlignment="1">
      <alignment vertical="center"/>
    </xf>
    <xf numFmtId="0" fontId="6" fillId="15" borderId="4" xfId="0" applyFont="1" applyFill="1" applyBorder="1" applyAlignment="1">
      <alignment horizontal="center" vertical="center" wrapText="1"/>
    </xf>
    <xf numFmtId="0" fontId="15" fillId="15" borderId="4"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9" fillId="0" borderId="1" xfId="0" applyFont="1" applyBorder="1" applyAlignment="1">
      <alignment horizontal="center" vertical="center"/>
    </xf>
    <xf numFmtId="0" fontId="10" fillId="0" borderId="4" xfId="0" applyFont="1" applyBorder="1" applyAlignment="1">
      <alignment horizontal="left" vertical="center" wrapText="1"/>
    </xf>
    <xf numFmtId="0" fontId="29" fillId="0" borderId="28" xfId="18" applyFont="1" applyBorder="1" applyAlignment="1">
      <alignment horizontal="left" vertical="center" wrapText="1"/>
    </xf>
    <xf numFmtId="0" fontId="29" fillId="0" borderId="1" xfId="18" applyFont="1" applyAlignment="1">
      <alignment horizontal="left" vertical="center" wrapText="1"/>
    </xf>
    <xf numFmtId="0" fontId="26" fillId="9" borderId="5" xfId="8" applyFont="1" applyFill="1" applyBorder="1" applyAlignment="1">
      <alignment horizontal="left" vertical="center" wrapText="1"/>
    </xf>
    <xf numFmtId="0" fontId="26" fillId="9" borderId="7" xfId="8" applyFont="1" applyFill="1" applyBorder="1" applyAlignment="1">
      <alignment horizontal="left" vertical="center" wrapText="1"/>
    </xf>
    <xf numFmtId="0" fontId="26" fillId="9" borderId="8" xfId="8" applyFont="1" applyFill="1" applyBorder="1" applyAlignment="1">
      <alignment horizontal="left" vertical="center" wrapText="1"/>
    </xf>
    <xf numFmtId="0" fontId="26" fillId="9" borderId="13" xfId="8" applyFont="1" applyFill="1" applyBorder="1" applyAlignment="1">
      <alignment horizontal="center" vertical="center" wrapText="1"/>
    </xf>
    <xf numFmtId="0" fontId="26" fillId="9" borderId="1" xfId="8" applyFont="1" applyFill="1" applyAlignment="1">
      <alignment horizontal="center" vertical="center" wrapText="1"/>
    </xf>
    <xf numFmtId="0" fontId="26" fillId="9" borderId="14" xfId="8" applyFont="1" applyFill="1" applyBorder="1" applyAlignment="1">
      <alignment horizontal="center" vertical="center" wrapText="1"/>
    </xf>
    <xf numFmtId="0" fontId="26" fillId="9" borderId="15" xfId="8" applyFont="1" applyFill="1" applyBorder="1" applyAlignment="1">
      <alignment horizontal="center" vertical="center" wrapText="1"/>
    </xf>
    <xf numFmtId="0" fontId="34" fillId="4" borderId="16" xfId="21" applyFont="1" applyFill="1" applyBorder="1" applyAlignment="1">
      <alignment horizontal="left" vertical="center"/>
    </xf>
    <xf numFmtId="0" fontId="34" fillId="4" borderId="31" xfId="21" applyFont="1" applyFill="1" applyBorder="1" applyAlignment="1">
      <alignment horizontal="left" vertical="center"/>
    </xf>
    <xf numFmtId="0" fontId="34" fillId="4" borderId="24" xfId="21" applyFont="1" applyFill="1" applyBorder="1" applyAlignment="1">
      <alignment horizontal="left" vertical="center"/>
    </xf>
    <xf numFmtId="0" fontId="34" fillId="4" borderId="17" xfId="21" applyFont="1" applyFill="1" applyBorder="1" applyAlignment="1">
      <alignment horizontal="left" vertical="center"/>
    </xf>
    <xf numFmtId="168" fontId="12" fillId="8" borderId="23" xfId="21" applyNumberFormat="1" applyFont="1" applyFill="1" applyBorder="1" applyAlignment="1">
      <alignment vertical="center"/>
    </xf>
    <xf numFmtId="0" fontId="6" fillId="15" borderId="4"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9" xfId="0" applyFont="1" applyBorder="1" applyAlignment="1">
      <alignment horizontal="left" vertical="center" wrapText="1"/>
    </xf>
    <xf numFmtId="0" fontId="10" fillId="0" borderId="4" xfId="0" applyFont="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9" fillId="3" borderId="4" xfId="0" applyFont="1" applyFill="1" applyBorder="1" applyAlignment="1">
      <alignment horizontal="left" vertical="top" wrapText="1"/>
    </xf>
    <xf numFmtId="0" fontId="9" fillId="5" borderId="5"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3" borderId="5" xfId="0" applyFont="1" applyFill="1" applyBorder="1" applyAlignment="1">
      <alignment horizontal="left" vertical="top" wrapText="1"/>
    </xf>
    <xf numFmtId="0" fontId="9" fillId="3" borderId="7" xfId="0" applyFont="1" applyFill="1" applyBorder="1" applyAlignment="1">
      <alignment horizontal="left" vertical="top" wrapText="1"/>
    </xf>
    <xf numFmtId="0" fontId="9" fillId="3" borderId="8" xfId="0" applyFont="1" applyFill="1" applyBorder="1" applyAlignment="1">
      <alignment horizontal="left" vertical="top" wrapText="1"/>
    </xf>
    <xf numFmtId="0" fontId="9" fillId="0" borderId="4" xfId="0" applyFont="1" applyBorder="1" applyAlignment="1">
      <alignment horizontal="left" vertical="top"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6" xfId="0" applyFont="1" applyBorder="1" applyAlignment="1">
      <alignment horizontal="left" vertical="center" wrapText="1"/>
    </xf>
    <xf numFmtId="0" fontId="10" fillId="2" borderId="4"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0" borderId="4" xfId="0" applyFont="1" applyBorder="1" applyAlignment="1">
      <alignment horizontal="center" vertical="center" wrapText="1"/>
    </xf>
    <xf numFmtId="0" fontId="21" fillId="0" borderId="5"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16" fillId="5" borderId="4" xfId="0" applyFont="1" applyFill="1" applyBorder="1" applyAlignment="1">
      <alignment horizontal="left" vertical="top" wrapText="1"/>
    </xf>
    <xf numFmtId="0" fontId="15" fillId="0" borderId="4" xfId="0" applyFont="1" applyBorder="1" applyAlignment="1">
      <alignment horizontal="left" vertical="top" wrapText="1"/>
    </xf>
    <xf numFmtId="0" fontId="16" fillId="0" borderId="4" xfId="0" applyFont="1" applyBorder="1" applyAlignment="1">
      <alignment horizontal="left" vertical="top" wrapText="1"/>
    </xf>
    <xf numFmtId="0" fontId="15" fillId="5" borderId="5" xfId="0" applyFont="1" applyFill="1" applyBorder="1" applyAlignment="1">
      <alignment horizontal="left" vertical="center" wrapText="1"/>
    </xf>
    <xf numFmtId="0" fontId="10" fillId="5" borderId="7"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15" fillId="0" borderId="12" xfId="0" applyFont="1" applyBorder="1" applyAlignment="1">
      <alignment horizontal="left" vertical="top" wrapText="1"/>
    </xf>
    <xf numFmtId="0" fontId="16" fillId="0" borderId="13" xfId="0" applyFont="1" applyBorder="1" applyAlignment="1">
      <alignment horizontal="left" vertical="top" wrapText="1"/>
    </xf>
    <xf numFmtId="0" fontId="16" fillId="0" borderId="14" xfId="0" applyFont="1" applyBorder="1" applyAlignment="1">
      <alignment horizontal="left" vertical="top" wrapText="1"/>
    </xf>
    <xf numFmtId="0" fontId="15" fillId="15" borderId="4" xfId="0" applyFont="1" applyFill="1" applyBorder="1" applyAlignment="1">
      <alignment horizontal="center" vertical="center" wrapText="1"/>
    </xf>
    <xf numFmtId="164" fontId="30" fillId="0" borderId="4" xfId="2" applyNumberFormat="1" applyFont="1" applyFill="1" applyBorder="1" applyAlignment="1">
      <alignment horizontal="right" vertical="top" wrapText="1"/>
    </xf>
    <xf numFmtId="164" fontId="38" fillId="0" borderId="5" xfId="2" applyNumberFormat="1" applyFont="1" applyFill="1" applyBorder="1" applyAlignment="1">
      <alignment horizontal="center" vertical="center" wrapText="1"/>
    </xf>
    <xf numFmtId="164" fontId="38" fillId="0" borderId="7" xfId="2" applyNumberFormat="1" applyFont="1" applyFill="1" applyBorder="1" applyAlignment="1">
      <alignment horizontal="center" vertical="center" wrapText="1"/>
    </xf>
    <xf numFmtId="164" fontId="38" fillId="0" borderId="8" xfId="2" applyNumberFormat="1"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10" fillId="0" borderId="9" xfId="0" applyFont="1" applyFill="1" applyBorder="1" applyAlignment="1">
      <alignment horizontal="center" vertical="center" wrapText="1"/>
    </xf>
    <xf numFmtId="164" fontId="30" fillId="0" borderId="22" xfId="5" applyNumberFormat="1" applyFont="1" applyFill="1" applyBorder="1" applyAlignment="1">
      <alignment horizontal="right" vertical="top" wrapText="1"/>
    </xf>
    <xf numFmtId="164" fontId="30" fillId="0" borderId="23" xfId="5" applyNumberFormat="1" applyFont="1" applyFill="1" applyBorder="1" applyAlignment="1">
      <alignment horizontal="right" vertical="top" wrapText="1"/>
    </xf>
    <xf numFmtId="0" fontId="10" fillId="0" borderId="5"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9" fillId="0" borderId="4" xfId="0" applyFont="1" applyFill="1" applyBorder="1" applyAlignment="1">
      <alignment horizontal="left" vertical="center" wrapText="1"/>
    </xf>
    <xf numFmtId="0" fontId="10" fillId="0" borderId="7" xfId="0" applyFont="1" applyFill="1" applyBorder="1" applyAlignment="1">
      <alignment horizontal="center" vertical="center" wrapText="1"/>
    </xf>
    <xf numFmtId="0" fontId="10" fillId="0" borderId="7" xfId="0" applyFont="1" applyFill="1" applyBorder="1" applyAlignment="1">
      <alignment horizontal="left" vertical="center" wrapText="1"/>
    </xf>
    <xf numFmtId="0" fontId="10" fillId="0" borderId="4" xfId="0" applyFont="1" applyFill="1" applyBorder="1" applyAlignment="1">
      <alignment horizontal="right" vertical="center" wrapText="1"/>
    </xf>
    <xf numFmtId="164" fontId="30" fillId="0" borderId="4" xfId="5" applyNumberFormat="1" applyFont="1" applyFill="1" applyBorder="1" applyAlignment="1">
      <alignment horizontal="right" vertical="center" wrapText="1"/>
    </xf>
    <xf numFmtId="0" fontId="10" fillId="0" borderId="8" xfId="0" applyFont="1" applyFill="1" applyBorder="1" applyAlignment="1">
      <alignment horizontal="center" vertical="center" wrapText="1"/>
    </xf>
    <xf numFmtId="0" fontId="10" fillId="0" borderId="8" xfId="0" applyFont="1" applyFill="1" applyBorder="1" applyAlignment="1">
      <alignment horizontal="left" vertical="center" wrapText="1"/>
    </xf>
    <xf numFmtId="0" fontId="10" fillId="0" borderId="4" xfId="0" applyFont="1" applyFill="1" applyBorder="1" applyAlignment="1">
      <alignment vertical="center"/>
    </xf>
    <xf numFmtId="3" fontId="8" fillId="0" borderId="4" xfId="18" applyNumberFormat="1" applyFont="1" applyFill="1" applyBorder="1" applyAlignment="1">
      <alignment horizontal="right" vertical="center"/>
    </xf>
    <xf numFmtId="0" fontId="11" fillId="0" borderId="1" xfId="0" applyFont="1" applyBorder="1" applyAlignment="1">
      <alignment vertical="center"/>
    </xf>
    <xf numFmtId="3" fontId="7" fillId="0" borderId="1" xfId="0" applyNumberFormat="1" applyFont="1" applyBorder="1" applyAlignment="1">
      <alignment horizontal="right" vertical="center" wrapText="1"/>
    </xf>
    <xf numFmtId="3" fontId="38" fillId="0" borderId="1" xfId="0" applyNumberFormat="1" applyFont="1" applyBorder="1" applyAlignment="1">
      <alignment horizontal="right" vertical="center" wrapText="1"/>
    </xf>
    <xf numFmtId="164" fontId="7" fillId="0" borderId="24" xfId="5" applyNumberFormat="1" applyFont="1" applyFill="1" applyBorder="1" applyAlignment="1">
      <alignment horizontal="right" vertical="center" wrapText="1"/>
    </xf>
    <xf numFmtId="164" fontId="7" fillId="0" borderId="2" xfId="5" applyNumberFormat="1" applyFont="1" applyFill="1" applyBorder="1" applyAlignment="1">
      <alignment horizontal="right" vertical="center" wrapText="1"/>
    </xf>
    <xf numFmtId="164" fontId="7" fillId="0" borderId="16" xfId="5" applyNumberFormat="1" applyFont="1" applyFill="1" applyBorder="1" applyAlignment="1">
      <alignment horizontal="right" vertical="center" wrapText="1"/>
    </xf>
    <xf numFmtId="164" fontId="7" fillId="0" borderId="17" xfId="5" applyNumberFormat="1" applyFont="1" applyFill="1" applyBorder="1" applyAlignment="1">
      <alignment horizontal="right" vertical="center" wrapText="1"/>
    </xf>
    <xf numFmtId="9" fontId="7" fillId="0" borderId="17" xfId="4" applyFont="1" applyFill="1" applyBorder="1" applyAlignment="1">
      <alignment horizontal="right" vertical="center" wrapText="1"/>
    </xf>
    <xf numFmtId="0" fontId="38" fillId="0" borderId="1" xfId="0" applyFont="1" applyBorder="1" applyAlignment="1">
      <alignment vertical="center"/>
    </xf>
    <xf numFmtId="164" fontId="37" fillId="0" borderId="8" xfId="5" applyNumberFormat="1" applyFont="1" applyFill="1" applyBorder="1" applyAlignment="1">
      <alignment horizontal="right" vertical="center" wrapText="1"/>
    </xf>
    <xf numFmtId="164" fontId="37" fillId="0" borderId="22" xfId="5" applyNumberFormat="1" applyFont="1" applyFill="1" applyBorder="1" applyAlignment="1">
      <alignment horizontal="right" vertical="center" wrapText="1"/>
    </xf>
    <xf numFmtId="164" fontId="7" fillId="0" borderId="22" xfId="5" applyNumberFormat="1" applyFont="1" applyFill="1" applyBorder="1" applyAlignment="1">
      <alignment horizontal="right" vertical="center" wrapText="1"/>
    </xf>
    <xf numFmtId="165" fontId="7" fillId="0" borderId="23" xfId="5" applyNumberFormat="1" applyFont="1" applyFill="1" applyBorder="1" applyAlignment="1">
      <alignment horizontal="right" vertical="center" wrapText="1"/>
    </xf>
    <xf numFmtId="165" fontId="7" fillId="0" borderId="25" xfId="5" applyNumberFormat="1" applyFont="1" applyFill="1" applyBorder="1" applyAlignment="1">
      <alignment horizontal="right" vertical="center" wrapText="1"/>
    </xf>
    <xf numFmtId="0" fontId="7" fillId="0" borderId="1" xfId="0" applyFont="1" applyBorder="1" applyAlignment="1">
      <alignment vertical="center" wrapText="1"/>
    </xf>
    <xf numFmtId="0" fontId="11" fillId="0" borderId="15" xfId="0" applyFont="1" applyBorder="1" applyAlignment="1">
      <alignment vertical="center" wrapText="1"/>
    </xf>
    <xf numFmtId="0" fontId="11" fillId="0" borderId="1" xfId="0" applyFont="1" applyBorder="1" applyAlignment="1">
      <alignment vertical="center" wrapText="1"/>
    </xf>
    <xf numFmtId="0" fontId="7" fillId="0" borderId="18" xfId="0" applyFont="1" applyBorder="1" applyAlignment="1">
      <alignment vertical="center" wrapText="1"/>
    </xf>
    <xf numFmtId="0" fontId="1" fillId="0" borderId="1" xfId="21" applyAlignment="1">
      <alignment vertical="center"/>
    </xf>
    <xf numFmtId="0" fontId="11" fillId="14" borderId="23" xfId="21" applyFont="1" applyFill="1" applyBorder="1" applyAlignment="1">
      <alignment vertical="center" wrapText="1"/>
    </xf>
    <xf numFmtId="0" fontId="11" fillId="14" borderId="23" xfId="21" applyFont="1" applyFill="1" applyBorder="1" applyAlignment="1">
      <alignment vertical="center" wrapText="1"/>
    </xf>
    <xf numFmtId="0" fontId="11" fillId="14" borderId="23" xfId="21" applyFont="1" applyFill="1" applyBorder="1" applyAlignment="1">
      <alignment horizontal="left" vertical="center" wrapText="1"/>
    </xf>
    <xf numFmtId="0" fontId="32" fillId="7" borderId="23" xfId="21" applyFont="1" applyFill="1" applyBorder="1" applyAlignment="1">
      <alignment horizontal="left" vertical="center"/>
    </xf>
  </cellXfs>
  <cellStyles count="23">
    <cellStyle name="Comma" xfId="2" builtinId="3"/>
    <cellStyle name="Comma 2" xfId="5" xr:uid="{00000000-0005-0000-0000-000001000000}"/>
    <cellStyle name="Comma 2 2" xfId="9" xr:uid="{00000000-0005-0000-0000-000002000000}"/>
    <cellStyle name="Comma 3" xfId="15" xr:uid="{230AB3CB-2F00-4E96-9ACD-7B6F975CF6F3}"/>
    <cellStyle name="Comma 3 2" xfId="7" xr:uid="{00000000-0005-0000-0000-000003000000}"/>
    <cellStyle name="Comma 3 2 2" xfId="12" xr:uid="{00000000-0005-0000-0000-000004000000}"/>
    <cellStyle name="Comma 3 2 3" xfId="22" xr:uid="{E467508A-2BBF-4322-B34A-D6D5F32E3845}"/>
    <cellStyle name="Comma 3 3" xfId="19" xr:uid="{2F1872A8-096E-48B1-BD36-6487F42FDA1C}"/>
    <cellStyle name="Normal" xfId="0" builtinId="0"/>
    <cellStyle name="Normal 2" xfId="3" xr:uid="{00000000-0005-0000-0000-000007000000}"/>
    <cellStyle name="Normal 2 2" xfId="8" xr:uid="{00000000-0005-0000-0000-000008000000}"/>
    <cellStyle name="Normal 3" xfId="14" xr:uid="{DA44696B-AD45-4338-80DD-2D75ED4ADB60}"/>
    <cellStyle name="Normal 3 2" xfId="6" xr:uid="{00000000-0005-0000-0000-000009000000}"/>
    <cellStyle name="Normal 3 2 2" xfId="11" xr:uid="{00000000-0005-0000-0000-00000A000000}"/>
    <cellStyle name="Normal 3 2 3" xfId="17" xr:uid="{44A468A2-1B7F-48EF-88E9-FFF43DE9D8A4}"/>
    <cellStyle name="Normal 3 2 4" xfId="21" xr:uid="{3E625CED-1C0D-4586-A5F9-3DA79C012E75}"/>
    <cellStyle name="Normal 4" xfId="18" xr:uid="{3E11BFAF-6361-41A5-9FEB-C13E78350E10}"/>
    <cellStyle name="Percent" xfId="1" builtinId="5"/>
    <cellStyle name="Percent 2" xfId="4" xr:uid="{00000000-0005-0000-0000-00000C000000}"/>
    <cellStyle name="Percent 3" xfId="16" xr:uid="{4A17D4B3-145B-4F8C-BE66-D648CC399BF9}"/>
    <cellStyle name="Percent 3 2" xfId="10" xr:uid="{00000000-0005-0000-0000-00000D000000}"/>
    <cellStyle name="Percent 3 2 2" xfId="13" xr:uid="{00000000-0005-0000-0000-00000E000000}"/>
    <cellStyle name="Percent 4" xfId="20" xr:uid="{8F24986D-AD5F-4CC7-B8A2-66BCD86E7245}"/>
  </cellStyles>
  <dxfs count="0"/>
  <tableStyles count="0" defaultTableStyle="TableStyleMedium2" defaultPivotStyle="PivotStyleLight16"/>
  <colors>
    <mruColors>
      <color rgb="FFFFCCFF"/>
      <color rgb="FFFF99FF"/>
      <color rgb="FFFFCCCC"/>
      <color rgb="FFFF99CC"/>
      <color rgb="FFED8137"/>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microsoft.com/office/2017/10/relationships/person" Target="persons/person.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 Id="rId14" Type="http://schemas.openxmlformats.org/officeDocument/2006/relationships/customXml" Target="../customXml/item6.xml"/></Relationships>
</file>

<file path=xl/persons/person.xml><?xml version="1.0" encoding="utf-8"?>
<personList xmlns="http://schemas.microsoft.com/office/spreadsheetml/2018/threadedcomments" xmlns:x="http://schemas.openxmlformats.org/spreadsheetml/2006/main">
  <person displayName="Iman Assi" id="{A1F3AD35-F68B-451D-8041-CA21CD9242E2}" userId="S::iassi_mehe.gov.lb#ext#@unicef.onmicrosoft.com::eb429abf-1c7f-4220-83df-d88ec9804d4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05" dT="2021-12-11T22:59:48.67" personId="{A1F3AD35-F68B-451D-8041-CA21CD9242E2}" id="{6B5A98D1-E26E-4101-A35C-F986FFB2EB1E}">
    <text>can we add digital readiness at schools Ex devices, connectivity?</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printerSettings" Target="../printerSettings/printerSettings5.bin"/><Relationship Id="rId7" Type="http://schemas.openxmlformats.org/officeDocument/2006/relationships/comments" Target="../comments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vmlDrawing" Target="../drawings/vmlDrawing1.vml"/><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2870C-DFAF-4F79-9F20-9C49F5F49915}">
  <dimension ref="A1:T44"/>
  <sheetViews>
    <sheetView zoomScaleNormal="100" workbookViewId="0">
      <selection sqref="A1:A3"/>
    </sheetView>
  </sheetViews>
  <sheetFormatPr defaultColWidth="8.81640625" defaultRowHeight="14.5" x14ac:dyDescent="0.35"/>
  <cols>
    <col min="1" max="1" width="34.1796875" style="118" bestFit="1" customWidth="1"/>
    <col min="2" max="3" width="15.81640625" style="118" customWidth="1"/>
    <col min="4" max="4" width="15.81640625" style="138" customWidth="1"/>
    <col min="5" max="14" width="15.81640625" style="118" customWidth="1"/>
    <col min="15" max="16384" width="8.81640625" style="118"/>
  </cols>
  <sheetData>
    <row r="1" spans="1:20" s="105" customFormat="1" x14ac:dyDescent="0.35">
      <c r="A1" s="207" t="s">
        <v>6</v>
      </c>
      <c r="B1" s="207" t="s">
        <v>7</v>
      </c>
      <c r="C1" s="207" t="s">
        <v>8</v>
      </c>
      <c r="D1" s="207" t="s">
        <v>9</v>
      </c>
      <c r="E1" s="210" t="s">
        <v>9</v>
      </c>
      <c r="F1" s="211"/>
      <c r="G1" s="211"/>
      <c r="H1" s="211"/>
      <c r="I1" s="211"/>
      <c r="J1" s="211"/>
      <c r="K1" s="211"/>
      <c r="L1" s="211"/>
      <c r="M1" s="211"/>
      <c r="N1" s="211"/>
    </row>
    <row r="2" spans="1:20" s="105" customFormat="1" x14ac:dyDescent="0.35">
      <c r="A2" s="208"/>
      <c r="B2" s="208"/>
      <c r="C2" s="208"/>
      <c r="D2" s="208"/>
      <c r="E2" s="212"/>
      <c r="F2" s="213"/>
      <c r="G2" s="213"/>
      <c r="H2" s="213"/>
      <c r="I2" s="213"/>
      <c r="J2" s="213"/>
      <c r="K2" s="213"/>
      <c r="L2" s="213"/>
      <c r="M2" s="213"/>
      <c r="N2" s="213"/>
    </row>
    <row r="3" spans="1:20" s="105" customFormat="1" ht="29" x14ac:dyDescent="0.35">
      <c r="A3" s="209"/>
      <c r="B3" s="209"/>
      <c r="C3" s="209"/>
      <c r="D3" s="209"/>
      <c r="E3" s="106" t="s">
        <v>10</v>
      </c>
      <c r="F3" s="106" t="s">
        <v>11</v>
      </c>
      <c r="G3" s="107" t="s">
        <v>12</v>
      </c>
      <c r="H3" s="107" t="s">
        <v>13</v>
      </c>
      <c r="I3" s="108" t="s">
        <v>14</v>
      </c>
      <c r="J3" s="109" t="s">
        <v>15</v>
      </c>
      <c r="K3" s="108" t="s">
        <v>16</v>
      </c>
      <c r="L3" s="110" t="s">
        <v>17</v>
      </c>
      <c r="M3" s="108" t="s">
        <v>18</v>
      </c>
      <c r="N3" s="110" t="s">
        <v>19</v>
      </c>
    </row>
    <row r="4" spans="1:20" x14ac:dyDescent="0.35">
      <c r="A4" s="111" t="s">
        <v>20</v>
      </c>
      <c r="B4" s="112">
        <v>3864296</v>
      </c>
      <c r="C4" s="112">
        <v>451323</v>
      </c>
      <c r="D4" s="287">
        <f>392000+4711+3000</f>
        <v>399711</v>
      </c>
      <c r="E4" s="130">
        <f>D4*F4</f>
        <v>207849.72</v>
      </c>
      <c r="F4" s="115">
        <v>0.52</v>
      </c>
      <c r="G4" s="130">
        <f>H4*D4</f>
        <v>191861.28</v>
      </c>
      <c r="H4" s="116">
        <v>0.48</v>
      </c>
      <c r="I4" s="117">
        <v>392000</v>
      </c>
      <c r="J4" s="115">
        <f>I4/$D$4</f>
        <v>0.98070856193599876</v>
      </c>
      <c r="K4" s="114"/>
      <c r="L4" s="115">
        <f>K4/$D$4</f>
        <v>0</v>
      </c>
      <c r="M4" s="114">
        <v>3000</v>
      </c>
      <c r="N4" s="115">
        <f>M4/$D$4</f>
        <v>7.5054226678775418E-3</v>
      </c>
    </row>
    <row r="5" spans="1:20" x14ac:dyDescent="0.35">
      <c r="A5" s="111" t="s">
        <v>21</v>
      </c>
      <c r="B5" s="112">
        <v>1500000</v>
      </c>
      <c r="C5" s="112">
        <v>715000</v>
      </c>
      <c r="D5" s="287">
        <f>42000+150000+6000+4711+61000+37500</f>
        <v>301211</v>
      </c>
      <c r="E5" s="130">
        <f>D5*F5</f>
        <v>153617.61000000002</v>
      </c>
      <c r="F5" s="115">
        <v>0.51</v>
      </c>
      <c r="G5" s="130">
        <f>H5*D5</f>
        <v>147593.38999999998</v>
      </c>
      <c r="H5" s="116">
        <v>0.49</v>
      </c>
      <c r="I5" s="117">
        <f>42000+150000+6000+6000+80000</f>
        <v>284000</v>
      </c>
      <c r="J5" s="115">
        <f>I5/$D$5</f>
        <v>0.94286065249941076</v>
      </c>
      <c r="K5" s="114"/>
      <c r="L5" s="115">
        <f>K5/$D$5</f>
        <v>0</v>
      </c>
      <c r="M5" s="114">
        <v>37500</v>
      </c>
      <c r="N5" s="115">
        <f>M5/$D$5</f>
        <v>0.12449744531242218</v>
      </c>
    </row>
    <row r="6" spans="1:20" x14ac:dyDescent="0.35">
      <c r="A6" s="111" t="s">
        <v>22</v>
      </c>
      <c r="B6" s="112">
        <v>27700</v>
      </c>
      <c r="C6" s="112">
        <v>8370</v>
      </c>
      <c r="D6" s="287">
        <f>4795+50</f>
        <v>4845</v>
      </c>
      <c r="E6" s="130">
        <f>D6*F6</f>
        <v>2519.4</v>
      </c>
      <c r="F6" s="115">
        <v>0.52</v>
      </c>
      <c r="G6" s="130">
        <f>H6*D6</f>
        <v>2325.6</v>
      </c>
      <c r="H6" s="116">
        <v>0.48</v>
      </c>
      <c r="I6" s="113">
        <f>4795+50</f>
        <v>4845</v>
      </c>
      <c r="J6" s="115">
        <f>I6/$D$6</f>
        <v>1</v>
      </c>
      <c r="K6" s="114"/>
      <c r="L6" s="115">
        <f>K6/$D$6</f>
        <v>0</v>
      </c>
      <c r="M6" s="114"/>
      <c r="N6" s="115">
        <f>M6/$D$6</f>
        <v>0</v>
      </c>
    </row>
    <row r="7" spans="1:20" x14ac:dyDescent="0.35">
      <c r="A7" s="111" t="s">
        <v>23</v>
      </c>
      <c r="B7" s="112">
        <v>180000.00100185533</v>
      </c>
      <c r="C7" s="112">
        <v>55800</v>
      </c>
      <c r="D7" s="287">
        <f>34334+724+83</f>
        <v>35141</v>
      </c>
      <c r="E7" s="130">
        <f>D7*F7</f>
        <v>18273.32</v>
      </c>
      <c r="F7" s="115">
        <v>0.52</v>
      </c>
      <c r="G7" s="130">
        <f>H7*D7</f>
        <v>16867.68</v>
      </c>
      <c r="H7" s="116">
        <v>0.48</v>
      </c>
      <c r="I7" s="117">
        <f>34334+724</f>
        <v>35058</v>
      </c>
      <c r="J7" s="115">
        <f>I7/$D$7</f>
        <v>0.9976380865655502</v>
      </c>
      <c r="K7" s="114"/>
      <c r="L7" s="115">
        <f>K7/$D$7</f>
        <v>0</v>
      </c>
      <c r="M7" s="114">
        <v>83</v>
      </c>
      <c r="N7" s="115">
        <f>M7/$D$7</f>
        <v>2.361913434449788E-3</v>
      </c>
    </row>
    <row r="8" spans="1:20" x14ac:dyDescent="0.35">
      <c r="A8" s="119" t="s">
        <v>24</v>
      </c>
      <c r="B8" s="120">
        <f>SUM(B4:B7)</f>
        <v>5571996.0010018554</v>
      </c>
      <c r="C8" s="121">
        <f>SUM(C4:C7)</f>
        <v>1230493</v>
      </c>
      <c r="D8" s="121">
        <f>SUM(D4:D7)</f>
        <v>740908</v>
      </c>
      <c r="E8" s="121">
        <f t="shared" ref="E8:G8" si="0">SUM(E4:E7)</f>
        <v>382260.05000000005</v>
      </c>
      <c r="F8" s="122"/>
      <c r="G8" s="121">
        <f t="shared" si="0"/>
        <v>358647.94999999995</v>
      </c>
      <c r="H8" s="121"/>
      <c r="I8" s="121">
        <f>SUM(I4:I7)</f>
        <v>715903</v>
      </c>
      <c r="J8" s="123"/>
      <c r="K8" s="121">
        <f>SUM(K4:K7)</f>
        <v>0</v>
      </c>
      <c r="L8" s="123"/>
      <c r="M8" s="121">
        <f>SUM(M4:M7)</f>
        <v>40583</v>
      </c>
      <c r="N8" s="123"/>
    </row>
    <row r="9" spans="1:20" x14ac:dyDescent="0.35">
      <c r="A9" s="124"/>
      <c r="B9" s="124"/>
      <c r="C9" s="124"/>
      <c r="D9" s="124"/>
      <c r="E9" s="124"/>
      <c r="F9" s="124"/>
      <c r="G9" s="124"/>
      <c r="H9" s="124"/>
      <c r="I9" s="124"/>
      <c r="J9" s="124"/>
      <c r="K9" s="124"/>
      <c r="L9" s="124"/>
      <c r="T9" s="118">
        <f>6401+724</f>
        <v>7125</v>
      </c>
    </row>
    <row r="10" spans="1:20" ht="14.9" customHeight="1" x14ac:dyDescent="0.35">
      <c r="A10" s="133" t="s">
        <v>25</v>
      </c>
      <c r="B10" s="125" t="s">
        <v>26</v>
      </c>
      <c r="C10" s="134" t="s">
        <v>27</v>
      </c>
      <c r="D10" s="137"/>
      <c r="E10" s="126"/>
      <c r="F10" s="205" t="s">
        <v>28</v>
      </c>
      <c r="G10" s="205"/>
      <c r="H10" s="205"/>
      <c r="I10" s="205"/>
      <c r="J10" s="205"/>
      <c r="K10" s="205"/>
    </row>
    <row r="11" spans="1:20" x14ac:dyDescent="0.35">
      <c r="A11" s="140" t="s">
        <v>29</v>
      </c>
      <c r="B11" s="132"/>
      <c r="C11" s="135"/>
      <c r="E11" s="126"/>
      <c r="F11" s="206"/>
      <c r="G11" s="206"/>
      <c r="H11" s="206"/>
      <c r="I11" s="206"/>
      <c r="J11" s="206"/>
      <c r="K11" s="206"/>
    </row>
    <row r="12" spans="1:20" x14ac:dyDescent="0.35">
      <c r="A12" s="140" t="s">
        <v>30</v>
      </c>
      <c r="B12" s="141"/>
      <c r="C12" s="136"/>
      <c r="D12" s="139"/>
      <c r="E12" s="126"/>
      <c r="F12" s="206"/>
      <c r="G12" s="206"/>
      <c r="H12" s="206"/>
      <c r="I12" s="206"/>
      <c r="J12" s="206"/>
      <c r="K12" s="206"/>
    </row>
    <row r="13" spans="1:20" x14ac:dyDescent="0.35">
      <c r="A13" s="140" t="s">
        <v>31</v>
      </c>
      <c r="B13" s="141"/>
      <c r="C13" s="136"/>
      <c r="D13" s="139"/>
      <c r="E13" s="126"/>
      <c r="F13" s="124"/>
      <c r="G13" s="124"/>
      <c r="H13" s="124"/>
      <c r="I13" s="124"/>
      <c r="J13" s="124"/>
      <c r="K13" s="124"/>
    </row>
    <row r="14" spans="1:20" ht="14.9" customHeight="1" x14ac:dyDescent="0.35">
      <c r="A14" s="140" t="s">
        <v>32</v>
      </c>
      <c r="B14" s="141">
        <v>1</v>
      </c>
      <c r="C14" s="136">
        <v>1</v>
      </c>
      <c r="D14" s="139"/>
      <c r="E14" s="126"/>
      <c r="F14" s="124"/>
      <c r="G14" s="124"/>
      <c r="H14" s="124"/>
      <c r="I14" s="124"/>
      <c r="J14" s="124"/>
      <c r="K14" s="124"/>
      <c r="L14" s="124"/>
    </row>
    <row r="15" spans="1:20" ht="14.9" customHeight="1" x14ac:dyDescent="0.35">
      <c r="A15" s="140" t="s">
        <v>33</v>
      </c>
      <c r="B15" s="141">
        <v>1232</v>
      </c>
      <c r="C15" s="136">
        <v>1232</v>
      </c>
      <c r="D15" s="139"/>
      <c r="E15" s="126"/>
      <c r="F15" s="142"/>
      <c r="G15" s="124"/>
      <c r="H15" s="124"/>
      <c r="I15" s="124"/>
      <c r="J15" s="124"/>
      <c r="K15" s="124"/>
      <c r="L15" s="124"/>
    </row>
    <row r="16" spans="1:20" x14ac:dyDescent="0.35">
      <c r="A16" s="140" t="s">
        <v>34</v>
      </c>
      <c r="B16" s="132"/>
      <c r="C16" s="136"/>
      <c r="D16" s="139"/>
      <c r="E16" s="126"/>
      <c r="F16" s="142"/>
      <c r="G16" s="131"/>
      <c r="H16" s="131"/>
      <c r="I16" s="131"/>
      <c r="J16" s="124"/>
      <c r="K16" s="131"/>
      <c r="L16" s="131"/>
    </row>
    <row r="17" spans="1:12" x14ac:dyDescent="0.35">
      <c r="A17" s="140" t="s">
        <v>35</v>
      </c>
      <c r="B17" s="132"/>
      <c r="C17" s="136"/>
      <c r="D17" s="139"/>
      <c r="E17" s="126"/>
      <c r="F17" s="124"/>
      <c r="G17" s="124"/>
      <c r="H17" s="124"/>
      <c r="I17" s="124"/>
      <c r="J17" s="124"/>
      <c r="K17" s="124"/>
      <c r="L17" s="124"/>
    </row>
    <row r="18" spans="1:12" x14ac:dyDescent="0.35">
      <c r="A18" s="140" t="s">
        <v>36</v>
      </c>
      <c r="B18" s="132"/>
      <c r="C18" s="135"/>
    </row>
    <row r="19" spans="1:12" x14ac:dyDescent="0.35">
      <c r="A19" s="140" t="s">
        <v>37</v>
      </c>
      <c r="B19" s="132"/>
      <c r="C19" s="135"/>
    </row>
    <row r="20" spans="1:12" x14ac:dyDescent="0.35">
      <c r="A20" s="140" t="s">
        <v>38</v>
      </c>
      <c r="B20" s="132"/>
      <c r="C20" s="135"/>
      <c r="G20" s="124"/>
      <c r="H20" s="124"/>
      <c r="I20" s="124"/>
      <c r="J20" s="124"/>
      <c r="K20" s="124"/>
      <c r="L20" s="124"/>
    </row>
    <row r="21" spans="1:12" x14ac:dyDescent="0.35">
      <c r="A21" s="140" t="s">
        <v>39</v>
      </c>
      <c r="B21" s="132"/>
      <c r="C21" s="135"/>
      <c r="G21" s="124"/>
      <c r="H21" s="124"/>
      <c r="I21" s="124"/>
      <c r="J21" s="124"/>
      <c r="K21" s="124"/>
      <c r="L21" s="124"/>
    </row>
    <row r="22" spans="1:12" x14ac:dyDescent="0.35">
      <c r="A22" s="140" t="s">
        <v>40</v>
      </c>
      <c r="B22" s="132"/>
      <c r="C22" s="135"/>
      <c r="G22" s="131"/>
      <c r="H22" s="131"/>
      <c r="I22" s="131"/>
      <c r="J22" s="131"/>
      <c r="K22" s="131"/>
      <c r="L22" s="131"/>
    </row>
    <row r="23" spans="1:12" x14ac:dyDescent="0.35">
      <c r="A23" s="140" t="s">
        <v>41</v>
      </c>
      <c r="B23" s="132"/>
      <c r="C23" s="135"/>
      <c r="G23" s="124"/>
      <c r="H23" s="124"/>
      <c r="I23" s="124"/>
      <c r="J23" s="124"/>
      <c r="K23" s="124"/>
      <c r="L23" s="124"/>
    </row>
    <row r="24" spans="1:12" x14ac:dyDescent="0.35">
      <c r="A24" s="140" t="s">
        <v>42</v>
      </c>
      <c r="B24" s="132"/>
      <c r="C24" s="135"/>
    </row>
    <row r="25" spans="1:12" x14ac:dyDescent="0.35">
      <c r="A25" s="140" t="s">
        <v>43</v>
      </c>
      <c r="B25" s="132"/>
      <c r="C25" s="135"/>
    </row>
    <row r="26" spans="1:12" x14ac:dyDescent="0.35">
      <c r="A26" s="140" t="s">
        <v>44</v>
      </c>
      <c r="B26" s="132"/>
      <c r="C26" s="135"/>
    </row>
    <row r="27" spans="1:12" x14ac:dyDescent="0.35">
      <c r="A27" s="140" t="s">
        <v>45</v>
      </c>
      <c r="B27" s="132"/>
      <c r="C27" s="135"/>
    </row>
    <row r="28" spans="1:12" x14ac:dyDescent="0.35">
      <c r="A28" s="140" t="s">
        <v>46</v>
      </c>
      <c r="B28" s="132"/>
      <c r="C28" s="135"/>
    </row>
    <row r="29" spans="1:12" x14ac:dyDescent="0.35">
      <c r="A29" s="140" t="s">
        <v>47</v>
      </c>
      <c r="B29" s="132"/>
      <c r="C29" s="135"/>
    </row>
    <row r="30" spans="1:12" x14ac:dyDescent="0.35">
      <c r="A30" s="140" t="s">
        <v>48</v>
      </c>
      <c r="B30" s="132"/>
      <c r="C30" s="135"/>
    </row>
    <row r="31" spans="1:12" x14ac:dyDescent="0.35">
      <c r="A31" s="140" t="s">
        <v>49</v>
      </c>
      <c r="B31" s="132"/>
      <c r="C31" s="135"/>
    </row>
    <row r="32" spans="1:12" x14ac:dyDescent="0.35">
      <c r="A32" s="140" t="s">
        <v>50</v>
      </c>
      <c r="B32" s="132"/>
      <c r="C32" s="135"/>
    </row>
    <row r="33" spans="1:4" x14ac:dyDescent="0.35">
      <c r="A33" s="140" t="s">
        <v>51</v>
      </c>
      <c r="B33" s="132"/>
      <c r="C33" s="135"/>
    </row>
    <row r="34" spans="1:4" x14ac:dyDescent="0.35">
      <c r="A34" s="140" t="s">
        <v>52</v>
      </c>
      <c r="B34" s="132"/>
      <c r="C34" s="135"/>
    </row>
    <row r="35" spans="1:4" x14ac:dyDescent="0.35">
      <c r="A35" s="140" t="s">
        <v>53</v>
      </c>
      <c r="B35" s="132"/>
      <c r="C35" s="135"/>
    </row>
    <row r="36" spans="1:4" x14ac:dyDescent="0.35">
      <c r="A36" s="140" t="s">
        <v>54</v>
      </c>
      <c r="B36" s="132"/>
      <c r="C36" s="135"/>
    </row>
    <row r="37" spans="1:4" x14ac:dyDescent="0.35">
      <c r="A37" s="140" t="s">
        <v>55</v>
      </c>
      <c r="B37" s="132"/>
      <c r="C37" s="135"/>
    </row>
    <row r="38" spans="1:4" x14ac:dyDescent="0.35">
      <c r="A38" s="140" t="s">
        <v>56</v>
      </c>
      <c r="B38" s="132"/>
      <c r="C38" s="135"/>
    </row>
    <row r="39" spans="1:4" x14ac:dyDescent="0.35">
      <c r="A39" s="140" t="s">
        <v>57</v>
      </c>
      <c r="B39" s="132"/>
      <c r="C39" s="135"/>
    </row>
    <row r="40" spans="1:4" x14ac:dyDescent="0.35">
      <c r="A40" s="140" t="s">
        <v>58</v>
      </c>
      <c r="B40" s="132"/>
      <c r="C40" s="135"/>
    </row>
    <row r="41" spans="1:4" x14ac:dyDescent="0.35">
      <c r="A41" s="140" t="s">
        <v>59</v>
      </c>
      <c r="B41" s="132"/>
      <c r="C41" s="135"/>
    </row>
    <row r="42" spans="1:4" x14ac:dyDescent="0.35">
      <c r="A42" s="140" t="s">
        <v>60</v>
      </c>
      <c r="B42" s="132"/>
      <c r="C42" s="135"/>
    </row>
    <row r="43" spans="1:4" x14ac:dyDescent="0.35">
      <c r="A43" s="140" t="s">
        <v>61</v>
      </c>
      <c r="B43" s="132"/>
      <c r="C43" s="136"/>
      <c r="D43" s="139"/>
    </row>
    <row r="44" spans="1:4" x14ac:dyDescent="0.35">
      <c r="A44" s="140" t="s">
        <v>62</v>
      </c>
      <c r="B44" s="132"/>
      <c r="C44" s="136"/>
      <c r="D44" s="139"/>
    </row>
  </sheetData>
  <mergeCells count="6">
    <mergeCell ref="F10:K12"/>
    <mergeCell ref="A1:A3"/>
    <mergeCell ref="B1:B3"/>
    <mergeCell ref="C1:C3"/>
    <mergeCell ref="D1:D3"/>
    <mergeCell ref="E1:N2"/>
  </mergeCells>
  <pageMargins left="0.7" right="0.7" top="0.75" bottom="0.75" header="0.3" footer="0.3"/>
  <pageSetup orientation="portrait" horizontalDpi="300" verticalDpi="300" r:id="rId1"/>
  <ignoredErrors>
    <ignoredError sqref="E4:E8 C8:D8 G5:H5 K8:M8 L5 L6 L7 L4 G8:J8 G7 J7 G6 J6 G4 J4 J5"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ADE76-6489-4B68-B078-4AB1561BE2C2}">
  <sheetPr>
    <pageSetUpPr fitToPage="1"/>
  </sheetPr>
  <dimension ref="A1:D27"/>
  <sheetViews>
    <sheetView zoomScale="60" zoomScaleNormal="60" workbookViewId="0"/>
  </sheetViews>
  <sheetFormatPr defaultColWidth="8.7265625" defaultRowHeight="14.5" x14ac:dyDescent="0.35"/>
  <cols>
    <col min="1" max="1" width="12.81640625" style="146" customWidth="1"/>
    <col min="2" max="2" width="62.54296875" style="146" customWidth="1"/>
    <col min="3" max="3" width="101.54296875" style="146" customWidth="1"/>
    <col min="4" max="4" width="45" style="306" customWidth="1"/>
    <col min="5" max="16384" width="8.7265625" style="306"/>
  </cols>
  <sheetData>
    <row r="1" spans="1:4" ht="45" customHeight="1" x14ac:dyDescent="0.35">
      <c r="A1" s="143" t="s">
        <v>63</v>
      </c>
      <c r="B1" s="143"/>
      <c r="C1" s="144"/>
      <c r="D1" s="196" t="s">
        <v>64</v>
      </c>
    </row>
    <row r="2" spans="1:4" ht="45" customHeight="1" x14ac:dyDescent="0.35">
      <c r="A2" s="194"/>
      <c r="B2" s="194"/>
      <c r="C2" s="195"/>
      <c r="D2" s="198">
        <f>D3+D13+D19</f>
        <v>124267500</v>
      </c>
    </row>
    <row r="3" spans="1:4" ht="62" customHeight="1" x14ac:dyDescent="0.35">
      <c r="A3" s="145" t="s">
        <v>3</v>
      </c>
      <c r="B3" s="188" t="s">
        <v>65</v>
      </c>
      <c r="C3" s="145" t="s">
        <v>66</v>
      </c>
      <c r="D3" s="197">
        <f>SUM(D4:D12)</f>
        <v>112267500</v>
      </c>
    </row>
    <row r="4" spans="1:4" ht="20.149999999999999" customHeight="1" x14ac:dyDescent="0.35">
      <c r="A4" s="216" t="s">
        <v>4</v>
      </c>
      <c r="B4" s="307" t="s">
        <v>67</v>
      </c>
      <c r="C4" s="185" t="s">
        <v>68</v>
      </c>
      <c r="D4" s="218">
        <f>69380000+21000000+275000+14500000+7112500</f>
        <v>112267500</v>
      </c>
    </row>
    <row r="5" spans="1:4" ht="20.149999999999999" customHeight="1" x14ac:dyDescent="0.35">
      <c r="A5" s="216"/>
      <c r="B5" s="307"/>
      <c r="C5" s="185" t="s">
        <v>69</v>
      </c>
      <c r="D5" s="218"/>
    </row>
    <row r="6" spans="1:4" ht="29.15" customHeight="1" x14ac:dyDescent="0.35">
      <c r="A6" s="216"/>
      <c r="B6" s="307"/>
      <c r="C6" s="185" t="s">
        <v>70</v>
      </c>
      <c r="D6" s="218"/>
    </row>
    <row r="7" spans="1:4" ht="14.5" customHeight="1" x14ac:dyDescent="0.35">
      <c r="A7" s="216"/>
      <c r="B7" s="307"/>
      <c r="C7" s="186" t="s">
        <v>71</v>
      </c>
      <c r="D7" s="218"/>
    </row>
    <row r="8" spans="1:4" ht="20.149999999999999" customHeight="1" x14ac:dyDescent="0.35">
      <c r="A8" s="216"/>
      <c r="B8" s="307"/>
      <c r="C8" s="185" t="s">
        <v>72</v>
      </c>
      <c r="D8" s="218"/>
    </row>
    <row r="9" spans="1:4" ht="20.149999999999999" customHeight="1" x14ac:dyDescent="0.35">
      <c r="A9" s="216"/>
      <c r="B9" s="307"/>
      <c r="C9" s="186" t="s">
        <v>73</v>
      </c>
      <c r="D9" s="218"/>
    </row>
    <row r="10" spans="1:4" ht="20.149999999999999" hidden="1" customHeight="1" x14ac:dyDescent="0.35">
      <c r="A10" s="216"/>
      <c r="B10" s="307"/>
      <c r="C10" s="186" t="s">
        <v>74</v>
      </c>
      <c r="D10" s="199"/>
    </row>
    <row r="11" spans="1:4" ht="20.149999999999999" customHeight="1" x14ac:dyDescent="0.35">
      <c r="A11" s="216"/>
      <c r="B11" s="307" t="s">
        <v>75</v>
      </c>
      <c r="C11" s="185" t="s">
        <v>76</v>
      </c>
      <c r="D11" s="218"/>
    </row>
    <row r="12" spans="1:4" ht="20.149999999999999" customHeight="1" x14ac:dyDescent="0.35">
      <c r="A12" s="216"/>
      <c r="B12" s="307"/>
      <c r="C12" s="187" t="s">
        <v>77</v>
      </c>
      <c r="D12" s="218"/>
    </row>
    <row r="13" spans="1:4" ht="62" customHeight="1" x14ac:dyDescent="0.35">
      <c r="A13" s="191" t="s">
        <v>3</v>
      </c>
      <c r="B13" s="189" t="s">
        <v>78</v>
      </c>
      <c r="C13" s="310" t="s">
        <v>66</v>
      </c>
      <c r="D13" s="193">
        <f>SUM(D14:D18)</f>
        <v>1000000</v>
      </c>
    </row>
    <row r="14" spans="1:4" ht="20.149999999999999" customHeight="1" x14ac:dyDescent="0.35">
      <c r="A14" s="217" t="s">
        <v>4</v>
      </c>
      <c r="B14" s="307" t="s">
        <v>364</v>
      </c>
      <c r="C14" s="187" t="s">
        <v>79</v>
      </c>
      <c r="D14" s="218">
        <v>1000000</v>
      </c>
    </row>
    <row r="15" spans="1:4" ht="20.149999999999999" customHeight="1" x14ac:dyDescent="0.35">
      <c r="A15" s="217"/>
      <c r="B15" s="307"/>
      <c r="C15" s="187" t="s">
        <v>80</v>
      </c>
      <c r="D15" s="218"/>
    </row>
    <row r="16" spans="1:4" ht="46.5" customHeight="1" x14ac:dyDescent="0.35">
      <c r="A16" s="217"/>
      <c r="B16" s="308" t="s">
        <v>81</v>
      </c>
      <c r="C16" s="187" t="s">
        <v>82</v>
      </c>
      <c r="D16" s="199"/>
    </row>
    <row r="17" spans="1:4" ht="30.65" customHeight="1" x14ac:dyDescent="0.35">
      <c r="A17" s="217"/>
      <c r="B17" s="307" t="s">
        <v>367</v>
      </c>
      <c r="C17" s="185" t="s">
        <v>83</v>
      </c>
      <c r="D17" s="218"/>
    </row>
    <row r="18" spans="1:4" ht="30.65" customHeight="1" x14ac:dyDescent="0.35">
      <c r="A18" s="217"/>
      <c r="B18" s="307"/>
      <c r="C18" s="187" t="s">
        <v>84</v>
      </c>
      <c r="D18" s="218"/>
    </row>
    <row r="19" spans="1:4" ht="62" customHeight="1" x14ac:dyDescent="0.35">
      <c r="A19" s="192" t="s">
        <v>3</v>
      </c>
      <c r="B19" s="189" t="s">
        <v>85</v>
      </c>
      <c r="C19" s="310" t="s">
        <v>66</v>
      </c>
      <c r="D19" s="193">
        <f>SUM(D20:D27)</f>
        <v>11000000</v>
      </c>
    </row>
    <row r="20" spans="1:4" ht="33.65" customHeight="1" x14ac:dyDescent="0.35">
      <c r="A20" s="214" t="s">
        <v>4</v>
      </c>
      <c r="B20" s="308" t="s">
        <v>86</v>
      </c>
      <c r="C20" s="187" t="s">
        <v>87</v>
      </c>
      <c r="D20" s="199"/>
    </row>
    <row r="21" spans="1:4" ht="35.15" customHeight="1" x14ac:dyDescent="0.35">
      <c r="A21" s="215"/>
      <c r="B21" s="307" t="s">
        <v>88</v>
      </c>
      <c r="C21" s="187" t="s">
        <v>89</v>
      </c>
      <c r="D21" s="218">
        <v>5000000</v>
      </c>
    </row>
    <row r="22" spans="1:4" ht="35.15" customHeight="1" x14ac:dyDescent="0.35">
      <c r="A22" s="215"/>
      <c r="B22" s="307"/>
      <c r="C22" s="187" t="s">
        <v>90</v>
      </c>
      <c r="D22" s="218"/>
    </row>
    <row r="23" spans="1:4" ht="35.15" customHeight="1" x14ac:dyDescent="0.35">
      <c r="A23" s="215"/>
      <c r="B23" s="309" t="s">
        <v>91</v>
      </c>
      <c r="C23" s="187" t="s">
        <v>92</v>
      </c>
      <c r="D23" s="218"/>
    </row>
    <row r="24" spans="1:4" ht="35.15" customHeight="1" x14ac:dyDescent="0.35">
      <c r="A24" s="215"/>
      <c r="B24" s="309"/>
      <c r="C24" s="187" t="s">
        <v>93</v>
      </c>
      <c r="D24" s="218"/>
    </row>
    <row r="25" spans="1:4" ht="35.15" customHeight="1" x14ac:dyDescent="0.35">
      <c r="A25" s="215"/>
      <c r="B25" s="309"/>
      <c r="C25" s="187" t="s">
        <v>94</v>
      </c>
      <c r="D25" s="218"/>
    </row>
    <row r="26" spans="1:4" ht="35.15" customHeight="1" x14ac:dyDescent="0.35">
      <c r="A26" s="215"/>
      <c r="B26" s="309"/>
      <c r="C26" s="187" t="s">
        <v>95</v>
      </c>
      <c r="D26" s="218"/>
    </row>
    <row r="27" spans="1:4" ht="70.5" customHeight="1" x14ac:dyDescent="0.35">
      <c r="A27" s="215"/>
      <c r="B27" s="308" t="s">
        <v>96</v>
      </c>
      <c r="C27" s="190" t="s">
        <v>97</v>
      </c>
      <c r="D27" s="199">
        <v>6000000</v>
      </c>
    </row>
  </sheetData>
  <mergeCells count="15">
    <mergeCell ref="D21:D22"/>
    <mergeCell ref="D23:D26"/>
    <mergeCell ref="D4:D9"/>
    <mergeCell ref="D11:D12"/>
    <mergeCell ref="D14:D15"/>
    <mergeCell ref="D17:D18"/>
    <mergeCell ref="A20:A27"/>
    <mergeCell ref="B21:B22"/>
    <mergeCell ref="B23:B26"/>
    <mergeCell ref="A4:A12"/>
    <mergeCell ref="B4:B10"/>
    <mergeCell ref="B11:B12"/>
    <mergeCell ref="A14:A18"/>
    <mergeCell ref="B14:B15"/>
    <mergeCell ref="B17:B18"/>
  </mergeCells>
  <pageMargins left="0.7" right="0.7" top="0.75" bottom="0.75" header="0.3" footer="0.3"/>
  <pageSetup paperSize="9" scale="44"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02"/>
  <sheetViews>
    <sheetView tabSelected="1" zoomScale="55" zoomScaleNormal="55" zoomScaleSheetLayoutView="40" workbookViewId="0">
      <pane xSplit="1" ySplit="3" topLeftCell="B4" activePane="bottomRight" state="frozen"/>
      <selection pane="topRight" activeCell="B1" sqref="B1"/>
      <selection pane="bottomLeft" activeCell="A4" sqref="A4"/>
      <selection pane="bottomRight"/>
    </sheetView>
  </sheetViews>
  <sheetFormatPr defaultColWidth="14.453125" defaultRowHeight="15.5" x14ac:dyDescent="0.35"/>
  <cols>
    <col min="1" max="1" width="52.1796875" style="6" customWidth="1"/>
    <col min="2" max="2" width="3.453125" style="6" customWidth="1"/>
    <col min="3" max="3" width="31.453125" style="6" customWidth="1"/>
    <col min="4" max="4" width="11.54296875" style="6" customWidth="1"/>
    <col min="5" max="5" width="71.54296875" style="6" customWidth="1"/>
    <col min="6" max="6" width="52" style="6" customWidth="1"/>
    <col min="7" max="7" width="13.453125" style="6" bestFit="1" customWidth="1"/>
    <col min="8" max="8" width="14.26953125" style="6" bestFit="1" customWidth="1"/>
    <col min="9" max="9" width="22.7265625" style="6" customWidth="1"/>
    <col min="10" max="11" width="11.54296875" style="6" customWidth="1"/>
    <col min="12" max="12" width="11.54296875" style="22" customWidth="1"/>
    <col min="13" max="16384" width="14.453125" style="6"/>
  </cols>
  <sheetData>
    <row r="1" spans="1:12" s="8" customFormat="1" ht="42.65" customHeight="1" x14ac:dyDescent="0.35">
      <c r="A1" s="104" t="s">
        <v>98</v>
      </c>
      <c r="B1" s="5"/>
      <c r="C1" s="5"/>
      <c r="D1" s="5"/>
      <c r="E1" s="5"/>
      <c r="F1" s="5"/>
      <c r="G1" s="5"/>
      <c r="H1" s="5"/>
      <c r="I1" s="5"/>
      <c r="J1" s="5"/>
      <c r="K1" s="5"/>
      <c r="L1" s="20"/>
    </row>
    <row r="2" spans="1:12" s="8" customFormat="1" ht="26" x14ac:dyDescent="0.35">
      <c r="A2" s="149"/>
      <c r="B2" s="103"/>
      <c r="C2" s="103"/>
      <c r="D2" s="103"/>
      <c r="E2" s="103"/>
      <c r="F2" s="103"/>
      <c r="G2" s="103"/>
      <c r="H2" s="103"/>
      <c r="I2" s="103"/>
      <c r="J2" s="202">
        <v>2021</v>
      </c>
      <c r="K2" s="262">
        <v>2022</v>
      </c>
      <c r="L2" s="262"/>
    </row>
    <row r="3" spans="1:12" s="8" customFormat="1" x14ac:dyDescent="0.35">
      <c r="A3" s="11" t="s">
        <v>99</v>
      </c>
      <c r="B3" s="12" t="s">
        <v>100</v>
      </c>
      <c r="C3" s="11" t="s">
        <v>101</v>
      </c>
      <c r="D3" s="11" t="s">
        <v>102</v>
      </c>
      <c r="E3" s="11" t="s">
        <v>103</v>
      </c>
      <c r="F3" s="11" t="s">
        <v>104</v>
      </c>
      <c r="G3" s="11" t="s">
        <v>105</v>
      </c>
      <c r="H3" s="11" t="s">
        <v>106</v>
      </c>
      <c r="I3" s="13" t="s">
        <v>107</v>
      </c>
      <c r="J3" s="21" t="s">
        <v>108</v>
      </c>
      <c r="K3" s="148" t="s">
        <v>108</v>
      </c>
      <c r="L3" s="148" t="s">
        <v>109</v>
      </c>
    </row>
    <row r="4" spans="1:12" s="8" customFormat="1" ht="15" customHeight="1" x14ac:dyDescent="0.35">
      <c r="A4" s="5"/>
      <c r="B4" s="5"/>
      <c r="C4" s="5"/>
      <c r="D4" s="5"/>
      <c r="E4" s="5"/>
      <c r="F4" s="5"/>
      <c r="G4" s="5"/>
      <c r="H4" s="5"/>
      <c r="I4" s="5"/>
      <c r="J4" s="5"/>
      <c r="K4" s="5"/>
      <c r="L4" s="20"/>
    </row>
    <row r="5" spans="1:12" s="8" customFormat="1" ht="25" customHeight="1" x14ac:dyDescent="0.35">
      <c r="A5" s="176" t="s">
        <v>110</v>
      </c>
      <c r="B5" s="177"/>
      <c r="C5" s="177"/>
      <c r="D5" s="177"/>
      <c r="E5" s="177"/>
      <c r="F5" s="177"/>
      <c r="G5" s="177"/>
      <c r="H5" s="177"/>
      <c r="I5" s="177"/>
      <c r="J5" s="202">
        <v>2021</v>
      </c>
      <c r="K5" s="262">
        <v>2022</v>
      </c>
      <c r="L5" s="262"/>
    </row>
    <row r="6" spans="1:12" s="9" customFormat="1" x14ac:dyDescent="0.35">
      <c r="A6" s="178" t="s">
        <v>99</v>
      </c>
      <c r="B6" s="179" t="s">
        <v>100</v>
      </c>
      <c r="C6" s="178" t="s">
        <v>101</v>
      </c>
      <c r="D6" s="178" t="s">
        <v>102</v>
      </c>
      <c r="E6" s="178" t="s">
        <v>103</v>
      </c>
      <c r="F6" s="178" t="s">
        <v>104</v>
      </c>
      <c r="G6" s="178" t="s">
        <v>105</v>
      </c>
      <c r="H6" s="178" t="s">
        <v>106</v>
      </c>
      <c r="I6" s="180" t="s">
        <v>107</v>
      </c>
      <c r="J6" s="21" t="s">
        <v>108</v>
      </c>
      <c r="K6" s="201" t="s">
        <v>108</v>
      </c>
      <c r="L6" s="201" t="s">
        <v>109</v>
      </c>
    </row>
    <row r="7" spans="1:12" s="8" customFormat="1" ht="15" customHeight="1" x14ac:dyDescent="0.35">
      <c r="A7" s="256" t="s">
        <v>65</v>
      </c>
      <c r="B7" s="249" t="s">
        <v>111</v>
      </c>
      <c r="C7" s="226" t="s">
        <v>112</v>
      </c>
      <c r="D7" s="244" t="s">
        <v>113</v>
      </c>
      <c r="E7" s="246" t="s">
        <v>114</v>
      </c>
      <c r="F7" s="244" t="s">
        <v>115</v>
      </c>
      <c r="G7" s="226" t="s">
        <v>116</v>
      </c>
      <c r="H7" s="23" t="s">
        <v>117</v>
      </c>
      <c r="I7" s="24"/>
      <c r="J7" s="263">
        <f>150000+40000+6000</f>
        <v>196000</v>
      </c>
      <c r="K7" s="155">
        <f>42000+150000+6000+4711</f>
        <v>202711</v>
      </c>
      <c r="L7" s="154"/>
    </row>
    <row r="8" spans="1:12" s="8" customFormat="1" x14ac:dyDescent="0.35">
      <c r="A8" s="257"/>
      <c r="B8" s="249"/>
      <c r="C8" s="226"/>
      <c r="D8" s="244"/>
      <c r="E8" s="247"/>
      <c r="F8" s="244"/>
      <c r="G8" s="226"/>
      <c r="H8" s="23" t="s">
        <v>1</v>
      </c>
      <c r="I8" s="24"/>
      <c r="J8" s="263">
        <v>4812</v>
      </c>
      <c r="K8" s="155">
        <f>4795+50</f>
        <v>4845</v>
      </c>
      <c r="L8" s="154"/>
    </row>
    <row r="9" spans="1:12" s="8" customFormat="1" x14ac:dyDescent="0.35">
      <c r="A9" s="257"/>
      <c r="B9" s="249"/>
      <c r="C9" s="226"/>
      <c r="D9" s="244"/>
      <c r="E9" s="247"/>
      <c r="F9" s="244"/>
      <c r="G9" s="226"/>
      <c r="H9" s="23" t="s">
        <v>2</v>
      </c>
      <c r="I9" s="24"/>
      <c r="J9" s="263">
        <v>6401</v>
      </c>
      <c r="K9" s="155">
        <f>34334+724</f>
        <v>35058</v>
      </c>
      <c r="L9" s="154"/>
    </row>
    <row r="10" spans="1:12" s="8" customFormat="1" ht="22.5" customHeight="1" x14ac:dyDescent="0.35">
      <c r="A10" s="257"/>
      <c r="B10" s="249"/>
      <c r="C10" s="226"/>
      <c r="D10" s="244"/>
      <c r="E10" s="248"/>
      <c r="F10" s="244"/>
      <c r="G10" s="226"/>
      <c r="H10" s="23" t="s">
        <v>118</v>
      </c>
      <c r="I10" s="24"/>
      <c r="J10" s="263">
        <f>308000</f>
        <v>308000</v>
      </c>
      <c r="K10" s="155">
        <f>392000+4711</f>
        <v>396711</v>
      </c>
      <c r="L10" s="154"/>
    </row>
    <row r="11" spans="1:12" s="8" customFormat="1" ht="15" customHeight="1" x14ac:dyDescent="0.35">
      <c r="A11" s="257"/>
      <c r="B11" s="249" t="s">
        <v>119</v>
      </c>
      <c r="C11" s="226" t="s">
        <v>120</v>
      </c>
      <c r="D11" s="226" t="s">
        <v>113</v>
      </c>
      <c r="E11" s="230" t="s">
        <v>121</v>
      </c>
      <c r="F11" s="226" t="s">
        <v>122</v>
      </c>
      <c r="G11" s="226" t="s">
        <v>123</v>
      </c>
      <c r="H11" s="23" t="s">
        <v>117</v>
      </c>
      <c r="I11" s="24"/>
      <c r="J11" s="263">
        <f>25000+25000+20000+10000</f>
        <v>80000</v>
      </c>
      <c r="K11" s="155">
        <f>25000+25000+11000</f>
        <v>61000</v>
      </c>
      <c r="L11" s="154"/>
    </row>
    <row r="12" spans="1:12" s="8" customFormat="1" x14ac:dyDescent="0.35">
      <c r="A12" s="257"/>
      <c r="B12" s="249"/>
      <c r="C12" s="226"/>
      <c r="D12" s="226"/>
      <c r="E12" s="231"/>
      <c r="F12" s="226"/>
      <c r="G12" s="226"/>
      <c r="H12" s="23" t="s">
        <v>1</v>
      </c>
      <c r="I12" s="24"/>
      <c r="J12" s="4"/>
      <c r="K12" s="153"/>
      <c r="L12" s="154"/>
    </row>
    <row r="13" spans="1:12" s="8" customFormat="1" x14ac:dyDescent="0.35">
      <c r="A13" s="257"/>
      <c r="B13" s="249"/>
      <c r="C13" s="226"/>
      <c r="D13" s="226"/>
      <c r="E13" s="231"/>
      <c r="F13" s="226"/>
      <c r="G13" s="226"/>
      <c r="H13" s="23" t="s">
        <v>2</v>
      </c>
      <c r="I13" s="24"/>
      <c r="J13" s="4"/>
      <c r="K13" s="153"/>
      <c r="L13" s="154"/>
    </row>
    <row r="14" spans="1:12" s="8" customFormat="1" x14ac:dyDescent="0.35">
      <c r="A14" s="258"/>
      <c r="B14" s="249"/>
      <c r="C14" s="226"/>
      <c r="D14" s="226"/>
      <c r="E14" s="232"/>
      <c r="F14" s="226"/>
      <c r="G14" s="226"/>
      <c r="H14" s="23" t="s">
        <v>118</v>
      </c>
      <c r="I14" s="24"/>
      <c r="J14" s="4"/>
      <c r="K14" s="153"/>
      <c r="L14" s="154"/>
    </row>
    <row r="15" spans="1:12" ht="14.5" x14ac:dyDescent="0.35">
      <c r="A15" s="10"/>
      <c r="B15" s="1"/>
      <c r="C15" s="7"/>
      <c r="D15" s="7"/>
      <c r="E15" s="7"/>
      <c r="F15" s="7"/>
      <c r="G15" s="7"/>
      <c r="H15" s="7"/>
      <c r="I15" s="203"/>
      <c r="K15" s="288"/>
      <c r="L15" s="288"/>
    </row>
    <row r="16" spans="1:12" s="8" customFormat="1" x14ac:dyDescent="0.35">
      <c r="A16" s="150"/>
      <c r="B16" s="2"/>
      <c r="C16" s="2"/>
      <c r="D16" s="2"/>
      <c r="E16" s="2"/>
      <c r="F16" s="2"/>
      <c r="G16" s="2"/>
      <c r="H16" s="2"/>
      <c r="I16" s="2"/>
      <c r="J16" s="202">
        <v>2021</v>
      </c>
      <c r="K16" s="219">
        <v>2022</v>
      </c>
      <c r="L16" s="219"/>
    </row>
    <row r="17" spans="1:12" x14ac:dyDescent="0.35">
      <c r="A17" s="14" t="s">
        <v>99</v>
      </c>
      <c r="B17" s="15" t="s">
        <v>100</v>
      </c>
      <c r="C17" s="16" t="s">
        <v>101</v>
      </c>
      <c r="D17" s="16" t="s">
        <v>102</v>
      </c>
      <c r="E17" s="16" t="s">
        <v>103</v>
      </c>
      <c r="F17" s="16" t="s">
        <v>104</v>
      </c>
      <c r="G17" s="16" t="s">
        <v>105</v>
      </c>
      <c r="H17" s="11" t="s">
        <v>106</v>
      </c>
      <c r="I17" s="25" t="s">
        <v>107</v>
      </c>
      <c r="J17" s="21" t="s">
        <v>108</v>
      </c>
      <c r="K17" s="200" t="s">
        <v>108</v>
      </c>
      <c r="L17" s="200" t="s">
        <v>109</v>
      </c>
    </row>
    <row r="18" spans="1:12" s="8" customFormat="1" ht="15" customHeight="1" x14ac:dyDescent="0.35">
      <c r="A18" s="259"/>
      <c r="B18" s="220" t="s">
        <v>111</v>
      </c>
      <c r="C18" s="223" t="s">
        <v>124</v>
      </c>
      <c r="D18" s="226" t="s">
        <v>113</v>
      </c>
      <c r="E18" s="223" t="s">
        <v>125</v>
      </c>
      <c r="F18" s="227" t="s">
        <v>126</v>
      </c>
      <c r="G18" s="227" t="s">
        <v>123</v>
      </c>
      <c r="H18" s="23" t="s">
        <v>117</v>
      </c>
      <c r="I18" s="23"/>
      <c r="J18" s="18">
        <v>50000</v>
      </c>
      <c r="K18" s="153"/>
      <c r="L18" s="154"/>
    </row>
    <row r="19" spans="1:12" s="8" customFormat="1" x14ac:dyDescent="0.35">
      <c r="A19" s="260"/>
      <c r="B19" s="221"/>
      <c r="C19" s="224"/>
      <c r="D19" s="226"/>
      <c r="E19" s="224"/>
      <c r="F19" s="228"/>
      <c r="G19" s="228"/>
      <c r="H19" s="23" t="s">
        <v>1</v>
      </c>
      <c r="I19" s="23"/>
      <c r="J19" s="18">
        <v>1000</v>
      </c>
      <c r="K19" s="153"/>
      <c r="L19" s="154"/>
    </row>
    <row r="20" spans="1:12" s="8" customFormat="1" x14ac:dyDescent="0.35">
      <c r="A20" s="260"/>
      <c r="B20" s="221"/>
      <c r="C20" s="224"/>
      <c r="D20" s="226"/>
      <c r="E20" s="224"/>
      <c r="F20" s="228"/>
      <c r="G20" s="228"/>
      <c r="H20" s="23" t="s">
        <v>2</v>
      </c>
      <c r="I20" s="23"/>
      <c r="J20" s="18"/>
      <c r="K20" s="153"/>
      <c r="L20" s="154"/>
    </row>
    <row r="21" spans="1:12" s="8" customFormat="1" x14ac:dyDescent="0.35">
      <c r="A21" s="260"/>
      <c r="B21" s="221"/>
      <c r="C21" s="224"/>
      <c r="D21" s="226"/>
      <c r="E21" s="224"/>
      <c r="F21" s="228"/>
      <c r="G21" s="228"/>
      <c r="H21" s="23" t="s">
        <v>118</v>
      </c>
      <c r="I21" s="23"/>
      <c r="J21" s="18">
        <v>9000</v>
      </c>
      <c r="K21" s="153"/>
      <c r="L21" s="154"/>
    </row>
    <row r="22" spans="1:12" s="8" customFormat="1" x14ac:dyDescent="0.35">
      <c r="A22" s="260"/>
      <c r="B22" s="222"/>
      <c r="C22" s="225"/>
      <c r="D22" s="226"/>
      <c r="E22" s="225"/>
      <c r="F22" s="229"/>
      <c r="G22" s="229"/>
      <c r="H22" s="27" t="s">
        <v>127</v>
      </c>
      <c r="I22" s="23"/>
      <c r="J22" s="17">
        <f>SUM(J18:J21)</f>
        <v>60000</v>
      </c>
      <c r="K22" s="156">
        <v>75000</v>
      </c>
      <c r="L22" s="156"/>
    </row>
    <row r="23" spans="1:12" s="8" customFormat="1" x14ac:dyDescent="0.35">
      <c r="A23" s="260"/>
      <c r="B23" s="220" t="s">
        <v>119</v>
      </c>
      <c r="C23" s="223" t="s">
        <v>128</v>
      </c>
      <c r="D23" s="226" t="s">
        <v>113</v>
      </c>
      <c r="E23" s="223" t="s">
        <v>373</v>
      </c>
      <c r="F23" s="227" t="s">
        <v>129</v>
      </c>
      <c r="G23" s="227" t="s">
        <v>116</v>
      </c>
      <c r="H23" s="23" t="s">
        <v>117</v>
      </c>
      <c r="I23" s="36">
        <v>151697</v>
      </c>
      <c r="J23" s="18">
        <v>196000</v>
      </c>
      <c r="K23" s="153">
        <f>42000+150000+6000+6000</f>
        <v>204000</v>
      </c>
      <c r="L23" s="154"/>
    </row>
    <row r="24" spans="1:12" s="8" customFormat="1" x14ac:dyDescent="0.35">
      <c r="A24" s="260"/>
      <c r="B24" s="221"/>
      <c r="C24" s="224"/>
      <c r="D24" s="226"/>
      <c r="E24" s="224"/>
      <c r="F24" s="228"/>
      <c r="G24" s="228"/>
      <c r="H24" s="23" t="s">
        <v>1</v>
      </c>
      <c r="I24" s="36">
        <v>5318</v>
      </c>
      <c r="J24" s="18"/>
      <c r="K24" s="18">
        <f>4812+50</f>
        <v>4862</v>
      </c>
      <c r="L24" s="154"/>
    </row>
    <row r="25" spans="1:12" s="8" customFormat="1" x14ac:dyDescent="0.35">
      <c r="A25" s="260"/>
      <c r="B25" s="221"/>
      <c r="C25" s="224"/>
      <c r="D25" s="226"/>
      <c r="E25" s="224"/>
      <c r="F25" s="228"/>
      <c r="G25" s="228"/>
      <c r="H25" s="23" t="s">
        <v>2</v>
      </c>
      <c r="I25" s="36"/>
      <c r="J25" s="18"/>
      <c r="K25" s="18">
        <f>6401+724</f>
        <v>7125</v>
      </c>
      <c r="L25" s="154"/>
    </row>
    <row r="26" spans="1:12" s="8" customFormat="1" x14ac:dyDescent="0.35">
      <c r="A26" s="260"/>
      <c r="B26" s="221"/>
      <c r="C26" s="224"/>
      <c r="D26" s="226"/>
      <c r="E26" s="224"/>
      <c r="F26" s="228"/>
      <c r="G26" s="228"/>
      <c r="H26" s="23" t="s">
        <v>118</v>
      </c>
      <c r="I26" s="36">
        <v>197101</v>
      </c>
      <c r="J26" s="18">
        <v>308000</v>
      </c>
      <c r="K26" s="153">
        <v>392000</v>
      </c>
      <c r="L26" s="154"/>
    </row>
    <row r="27" spans="1:12" s="8" customFormat="1" x14ac:dyDescent="0.35">
      <c r="A27" s="260"/>
      <c r="B27" s="222"/>
      <c r="C27" s="225"/>
      <c r="D27" s="226"/>
      <c r="E27" s="225"/>
      <c r="F27" s="229"/>
      <c r="G27" s="229"/>
      <c r="H27" s="27" t="s">
        <v>127</v>
      </c>
      <c r="I27" s="37">
        <f>SUM(I23:I26)</f>
        <v>354116</v>
      </c>
      <c r="J27" s="17">
        <f>SUM(J23:J26)</f>
        <v>504000</v>
      </c>
      <c r="K27" s="156">
        <f>SUM(K23:K26)</f>
        <v>607987</v>
      </c>
      <c r="L27" s="154"/>
    </row>
    <row r="28" spans="1:12" s="8" customFormat="1" ht="15.75" hidden="1" customHeight="1" x14ac:dyDescent="0.35">
      <c r="A28" s="260"/>
      <c r="B28" s="220" t="s">
        <v>130</v>
      </c>
      <c r="C28" s="223" t="s">
        <v>131</v>
      </c>
      <c r="D28" s="226" t="s">
        <v>113</v>
      </c>
      <c r="E28" s="223" t="s">
        <v>132</v>
      </c>
      <c r="F28" s="227" t="s">
        <v>133</v>
      </c>
      <c r="G28" s="227" t="s">
        <v>116</v>
      </c>
      <c r="H28" s="23" t="s">
        <v>117</v>
      </c>
      <c r="I28" s="23"/>
      <c r="J28" s="18"/>
      <c r="K28" s="153"/>
      <c r="L28" s="264"/>
    </row>
    <row r="29" spans="1:12" s="8" customFormat="1" ht="14.5" hidden="1" x14ac:dyDescent="0.35">
      <c r="A29" s="260"/>
      <c r="B29" s="221"/>
      <c r="C29" s="224"/>
      <c r="D29" s="226"/>
      <c r="E29" s="224"/>
      <c r="F29" s="228"/>
      <c r="G29" s="228"/>
      <c r="H29" s="23" t="s">
        <v>1</v>
      </c>
      <c r="I29" s="23"/>
      <c r="J29" s="18">
        <v>4812</v>
      </c>
      <c r="K29" s="18"/>
      <c r="L29" s="265"/>
    </row>
    <row r="30" spans="1:12" s="8" customFormat="1" ht="14.5" hidden="1" x14ac:dyDescent="0.35">
      <c r="A30" s="260"/>
      <c r="B30" s="221"/>
      <c r="C30" s="224"/>
      <c r="D30" s="226"/>
      <c r="E30" s="224"/>
      <c r="F30" s="228"/>
      <c r="G30" s="228"/>
      <c r="H30" s="23" t="s">
        <v>2</v>
      </c>
      <c r="I30" s="23"/>
      <c r="J30" s="18">
        <v>6401</v>
      </c>
      <c r="K30" s="18"/>
      <c r="L30" s="265"/>
    </row>
    <row r="31" spans="1:12" s="8" customFormat="1" ht="14.5" hidden="1" x14ac:dyDescent="0.35">
      <c r="A31" s="260"/>
      <c r="B31" s="221"/>
      <c r="C31" s="224"/>
      <c r="D31" s="226"/>
      <c r="E31" s="224"/>
      <c r="F31" s="228"/>
      <c r="G31" s="228"/>
      <c r="H31" s="23" t="s">
        <v>118</v>
      </c>
      <c r="I31" s="23"/>
      <c r="J31" s="18"/>
      <c r="K31" s="153"/>
      <c r="L31" s="265"/>
    </row>
    <row r="32" spans="1:12" s="8" customFormat="1" ht="14.5" hidden="1" x14ac:dyDescent="0.35">
      <c r="A32" s="260"/>
      <c r="B32" s="222"/>
      <c r="C32" s="225"/>
      <c r="D32" s="226"/>
      <c r="E32" s="225"/>
      <c r="F32" s="229"/>
      <c r="G32" s="229"/>
      <c r="H32" s="27" t="s">
        <v>127</v>
      </c>
      <c r="I32" s="23"/>
      <c r="J32" s="17">
        <f>SUM(J28:J31)</f>
        <v>11213</v>
      </c>
      <c r="K32" s="17">
        <f>SUM(K28:K31)</f>
        <v>0</v>
      </c>
      <c r="L32" s="266"/>
    </row>
    <row r="33" spans="1:12" s="8" customFormat="1" x14ac:dyDescent="0.35">
      <c r="A33" s="260"/>
      <c r="B33" s="220" t="s">
        <v>134</v>
      </c>
      <c r="C33" s="223" t="s">
        <v>135</v>
      </c>
      <c r="D33" s="226" t="s">
        <v>113</v>
      </c>
      <c r="E33" s="223" t="s">
        <v>136</v>
      </c>
      <c r="F33" s="227" t="s">
        <v>137</v>
      </c>
      <c r="G33" s="227" t="s">
        <v>138</v>
      </c>
      <c r="H33" s="23" t="s">
        <v>117</v>
      </c>
      <c r="I33" s="36">
        <v>11187</v>
      </c>
      <c r="J33" s="18">
        <v>75000</v>
      </c>
      <c r="K33" s="153"/>
      <c r="L33" s="154"/>
    </row>
    <row r="34" spans="1:12" s="8" customFormat="1" x14ac:dyDescent="0.35">
      <c r="A34" s="260"/>
      <c r="B34" s="221"/>
      <c r="C34" s="224"/>
      <c r="D34" s="226"/>
      <c r="E34" s="224"/>
      <c r="F34" s="228"/>
      <c r="G34" s="228"/>
      <c r="H34" s="23" t="s">
        <v>1</v>
      </c>
      <c r="I34" s="36"/>
      <c r="J34" s="18"/>
      <c r="K34" s="153"/>
      <c r="L34" s="154"/>
    </row>
    <row r="35" spans="1:12" s="8" customFormat="1" x14ac:dyDescent="0.35">
      <c r="A35" s="260"/>
      <c r="B35" s="221"/>
      <c r="C35" s="224"/>
      <c r="D35" s="226"/>
      <c r="E35" s="224"/>
      <c r="F35" s="228"/>
      <c r="G35" s="228"/>
      <c r="H35" s="23" t="s">
        <v>2</v>
      </c>
      <c r="I35" s="36"/>
      <c r="J35" s="18"/>
      <c r="K35" s="153"/>
      <c r="L35" s="154"/>
    </row>
    <row r="36" spans="1:12" s="8" customFormat="1" x14ac:dyDescent="0.35">
      <c r="A36" s="260"/>
      <c r="B36" s="221"/>
      <c r="C36" s="224"/>
      <c r="D36" s="226"/>
      <c r="E36" s="224"/>
      <c r="F36" s="228"/>
      <c r="G36" s="228"/>
      <c r="H36" s="23" t="s">
        <v>118</v>
      </c>
      <c r="I36" s="36"/>
      <c r="J36" s="18">
        <v>5000</v>
      </c>
      <c r="K36" s="153"/>
      <c r="L36" s="154"/>
    </row>
    <row r="37" spans="1:12" s="8" customFormat="1" x14ac:dyDescent="0.35">
      <c r="A37" s="260"/>
      <c r="B37" s="222"/>
      <c r="C37" s="225"/>
      <c r="D37" s="226"/>
      <c r="E37" s="225"/>
      <c r="F37" s="229"/>
      <c r="G37" s="229"/>
      <c r="H37" s="27" t="s">
        <v>127</v>
      </c>
      <c r="I37" s="36"/>
      <c r="J37" s="17">
        <f>SUM(J33:J36)</f>
        <v>80000</v>
      </c>
      <c r="K37" s="156">
        <v>61000</v>
      </c>
      <c r="L37" s="154"/>
    </row>
    <row r="38" spans="1:12" s="8" customFormat="1" hidden="1" x14ac:dyDescent="0.35">
      <c r="A38" s="260"/>
      <c r="B38" s="220" t="s">
        <v>139</v>
      </c>
      <c r="C38" s="223" t="s">
        <v>140</v>
      </c>
      <c r="D38" s="226" t="s">
        <v>113</v>
      </c>
      <c r="E38" s="223" t="s">
        <v>141</v>
      </c>
      <c r="F38" s="227" t="s">
        <v>142</v>
      </c>
      <c r="G38" s="227" t="s">
        <v>116</v>
      </c>
      <c r="H38" s="23" t="s">
        <v>117</v>
      </c>
      <c r="I38" s="36">
        <v>355331</v>
      </c>
      <c r="J38" s="18">
        <v>196000</v>
      </c>
      <c r="K38" s="153"/>
      <c r="L38" s="154"/>
    </row>
    <row r="39" spans="1:12" s="8" customFormat="1" hidden="1" x14ac:dyDescent="0.35">
      <c r="A39" s="260"/>
      <c r="B39" s="221"/>
      <c r="C39" s="224"/>
      <c r="D39" s="226"/>
      <c r="E39" s="224"/>
      <c r="F39" s="228"/>
      <c r="G39" s="228"/>
      <c r="H39" s="23" t="s">
        <v>1</v>
      </c>
      <c r="I39" s="36"/>
      <c r="J39" s="18">
        <v>4812</v>
      </c>
      <c r="K39" s="153"/>
      <c r="L39" s="154"/>
    </row>
    <row r="40" spans="1:12" s="8" customFormat="1" hidden="1" x14ac:dyDescent="0.35">
      <c r="A40" s="260"/>
      <c r="B40" s="221"/>
      <c r="C40" s="224"/>
      <c r="D40" s="226"/>
      <c r="E40" s="224"/>
      <c r="F40" s="228"/>
      <c r="G40" s="228"/>
      <c r="H40" s="23" t="s">
        <v>2</v>
      </c>
      <c r="I40" s="36"/>
      <c r="J40" s="18">
        <v>6401</v>
      </c>
      <c r="K40" s="153"/>
      <c r="L40" s="154"/>
    </row>
    <row r="41" spans="1:12" s="8" customFormat="1" hidden="1" x14ac:dyDescent="0.35">
      <c r="A41" s="260"/>
      <c r="B41" s="221"/>
      <c r="C41" s="224"/>
      <c r="D41" s="226"/>
      <c r="E41" s="224"/>
      <c r="F41" s="228"/>
      <c r="G41" s="228"/>
      <c r="H41" s="23" t="s">
        <v>118</v>
      </c>
      <c r="I41" s="36"/>
      <c r="J41" s="18">
        <v>243000</v>
      </c>
      <c r="K41" s="153"/>
      <c r="L41" s="154"/>
    </row>
    <row r="42" spans="1:12" s="8" customFormat="1" hidden="1" x14ac:dyDescent="0.35">
      <c r="A42" s="260"/>
      <c r="B42" s="222"/>
      <c r="C42" s="225"/>
      <c r="D42" s="226"/>
      <c r="E42" s="225"/>
      <c r="F42" s="229"/>
      <c r="G42" s="229"/>
      <c r="H42" s="27" t="s">
        <v>127</v>
      </c>
      <c r="I42" s="37">
        <f>SUM(I38:I41)</f>
        <v>355331</v>
      </c>
      <c r="J42" s="127">
        <f>SUM(J38:J41)</f>
        <v>450213</v>
      </c>
      <c r="K42" s="127">
        <f>SUM(K38:K41)</f>
        <v>0</v>
      </c>
      <c r="L42" s="154"/>
    </row>
    <row r="43" spans="1:12" s="8" customFormat="1" hidden="1" x14ac:dyDescent="0.35">
      <c r="A43" s="260"/>
      <c r="B43" s="220" t="s">
        <v>143</v>
      </c>
      <c r="C43" s="223" t="s">
        <v>144</v>
      </c>
      <c r="D43" s="226" t="s">
        <v>113</v>
      </c>
      <c r="E43" s="223" t="s">
        <v>145</v>
      </c>
      <c r="F43" s="227" t="s">
        <v>146</v>
      </c>
      <c r="G43" s="227" t="s">
        <v>123</v>
      </c>
      <c r="H43" s="23" t="s">
        <v>117</v>
      </c>
      <c r="I43" s="36">
        <v>11187</v>
      </c>
      <c r="J43" s="18">
        <v>75000</v>
      </c>
      <c r="K43" s="173"/>
      <c r="L43" s="174"/>
    </row>
    <row r="44" spans="1:12" s="8" customFormat="1" hidden="1" x14ac:dyDescent="0.35">
      <c r="A44" s="260"/>
      <c r="B44" s="221"/>
      <c r="C44" s="224"/>
      <c r="D44" s="226"/>
      <c r="E44" s="224"/>
      <c r="F44" s="228"/>
      <c r="G44" s="228"/>
      <c r="H44" s="23" t="s">
        <v>1</v>
      </c>
      <c r="I44" s="36"/>
      <c r="J44" s="18"/>
      <c r="K44" s="173"/>
      <c r="L44" s="174"/>
    </row>
    <row r="45" spans="1:12" s="8" customFormat="1" hidden="1" x14ac:dyDescent="0.35">
      <c r="A45" s="260"/>
      <c r="B45" s="221"/>
      <c r="C45" s="224"/>
      <c r="D45" s="226"/>
      <c r="E45" s="224"/>
      <c r="F45" s="228"/>
      <c r="G45" s="228"/>
      <c r="H45" s="23" t="s">
        <v>2</v>
      </c>
      <c r="I45" s="36"/>
      <c r="J45" s="18"/>
      <c r="K45" s="173"/>
      <c r="L45" s="174"/>
    </row>
    <row r="46" spans="1:12" s="8" customFormat="1" hidden="1" x14ac:dyDescent="0.35">
      <c r="A46" s="260"/>
      <c r="B46" s="221"/>
      <c r="C46" s="224"/>
      <c r="D46" s="226"/>
      <c r="E46" s="224"/>
      <c r="F46" s="228"/>
      <c r="G46" s="228"/>
      <c r="H46" s="23" t="s">
        <v>118</v>
      </c>
      <c r="I46" s="36"/>
      <c r="J46" s="18"/>
      <c r="K46" s="173"/>
      <c r="L46" s="174"/>
    </row>
    <row r="47" spans="1:12" s="8" customFormat="1" hidden="1" x14ac:dyDescent="0.35">
      <c r="A47" s="260"/>
      <c r="B47" s="222"/>
      <c r="C47" s="225"/>
      <c r="D47" s="226"/>
      <c r="E47" s="225"/>
      <c r="F47" s="229"/>
      <c r="G47" s="229"/>
      <c r="H47" s="27" t="s">
        <v>127</v>
      </c>
      <c r="I47" s="37">
        <f>SUM(I43:I46)</f>
        <v>11187</v>
      </c>
      <c r="J47" s="17">
        <f>SUM(J43:J46)</f>
        <v>75000</v>
      </c>
      <c r="K47" s="175"/>
      <c r="L47" s="174"/>
    </row>
    <row r="48" spans="1:12" s="8" customFormat="1" x14ac:dyDescent="0.35">
      <c r="A48" s="260"/>
      <c r="B48" s="220" t="s">
        <v>147</v>
      </c>
      <c r="C48" s="223" t="s">
        <v>148</v>
      </c>
      <c r="D48" s="226" t="s">
        <v>113</v>
      </c>
      <c r="E48" s="223" t="s">
        <v>149</v>
      </c>
      <c r="F48" s="227" t="s">
        <v>150</v>
      </c>
      <c r="G48" s="227" t="s">
        <v>123</v>
      </c>
      <c r="H48" s="23" t="s">
        <v>117</v>
      </c>
      <c r="I48" s="23"/>
      <c r="J48" s="18"/>
      <c r="K48" s="153">
        <v>400</v>
      </c>
      <c r="L48" s="154"/>
    </row>
    <row r="49" spans="1:12" s="8" customFormat="1" x14ac:dyDescent="0.35">
      <c r="A49" s="260"/>
      <c r="B49" s="221"/>
      <c r="C49" s="224"/>
      <c r="D49" s="226"/>
      <c r="E49" s="224"/>
      <c r="F49" s="228"/>
      <c r="G49" s="228"/>
      <c r="H49" s="23" t="s">
        <v>1</v>
      </c>
      <c r="I49" s="23"/>
      <c r="J49" s="18"/>
      <c r="K49" s="153"/>
      <c r="L49" s="154"/>
    </row>
    <row r="50" spans="1:12" s="8" customFormat="1" x14ac:dyDescent="0.35">
      <c r="A50" s="260"/>
      <c r="B50" s="221"/>
      <c r="C50" s="224"/>
      <c r="D50" s="226"/>
      <c r="E50" s="224"/>
      <c r="F50" s="228"/>
      <c r="G50" s="228"/>
      <c r="H50" s="23" t="s">
        <v>2</v>
      </c>
      <c r="I50" s="23"/>
      <c r="J50" s="18"/>
      <c r="K50" s="153"/>
      <c r="L50" s="154"/>
    </row>
    <row r="51" spans="1:12" s="8" customFormat="1" x14ac:dyDescent="0.35">
      <c r="A51" s="260"/>
      <c r="B51" s="221"/>
      <c r="C51" s="224"/>
      <c r="D51" s="226"/>
      <c r="E51" s="224"/>
      <c r="F51" s="228"/>
      <c r="G51" s="228"/>
      <c r="H51" s="23" t="s">
        <v>118</v>
      </c>
      <c r="I51" s="23"/>
      <c r="J51" s="18">
        <v>100</v>
      </c>
      <c r="K51" s="153"/>
      <c r="L51" s="154"/>
    </row>
    <row r="52" spans="1:12" s="8" customFormat="1" x14ac:dyDescent="0.35">
      <c r="A52" s="260"/>
      <c r="B52" s="222"/>
      <c r="C52" s="225"/>
      <c r="D52" s="226"/>
      <c r="E52" s="225"/>
      <c r="F52" s="229"/>
      <c r="G52" s="229"/>
      <c r="H52" s="27" t="s">
        <v>127</v>
      </c>
      <c r="I52" s="23"/>
      <c r="J52" s="17">
        <f>SUM(J48:J51)</f>
        <v>100</v>
      </c>
      <c r="K52" s="184">
        <f>SUM(K48:K51)</f>
        <v>400</v>
      </c>
      <c r="L52" s="154"/>
    </row>
    <row r="53" spans="1:12" s="8" customFormat="1" hidden="1" x14ac:dyDescent="0.35">
      <c r="A53" s="260"/>
      <c r="B53" s="220" t="s">
        <v>151</v>
      </c>
      <c r="C53" s="223" t="s">
        <v>152</v>
      </c>
      <c r="D53" s="226" t="s">
        <v>113</v>
      </c>
      <c r="E53" s="223" t="s">
        <v>153</v>
      </c>
      <c r="F53" s="227" t="s">
        <v>154</v>
      </c>
      <c r="G53" s="227" t="s">
        <v>123</v>
      </c>
      <c r="H53" s="23" t="s">
        <v>117</v>
      </c>
      <c r="I53" s="23"/>
      <c r="J53" s="18">
        <v>3000</v>
      </c>
      <c r="K53" s="153"/>
      <c r="L53" s="154"/>
    </row>
    <row r="54" spans="1:12" s="8" customFormat="1" hidden="1" x14ac:dyDescent="0.35">
      <c r="A54" s="260"/>
      <c r="B54" s="221"/>
      <c r="C54" s="224"/>
      <c r="D54" s="226"/>
      <c r="E54" s="224"/>
      <c r="F54" s="228"/>
      <c r="G54" s="228"/>
      <c r="H54" s="23" t="s">
        <v>1</v>
      </c>
      <c r="I54" s="23"/>
      <c r="J54" s="18">
        <v>500</v>
      </c>
      <c r="K54" s="153"/>
      <c r="L54" s="154"/>
    </row>
    <row r="55" spans="1:12" s="8" customFormat="1" hidden="1" x14ac:dyDescent="0.35">
      <c r="A55" s="260"/>
      <c r="B55" s="221"/>
      <c r="C55" s="224"/>
      <c r="D55" s="226"/>
      <c r="E55" s="224"/>
      <c r="F55" s="228"/>
      <c r="G55" s="228"/>
      <c r="H55" s="23" t="s">
        <v>2</v>
      </c>
      <c r="I55" s="23"/>
      <c r="J55" s="18">
        <v>500</v>
      </c>
      <c r="K55" s="153"/>
      <c r="L55" s="154"/>
    </row>
    <row r="56" spans="1:12" s="8" customFormat="1" hidden="1" x14ac:dyDescent="0.35">
      <c r="A56" s="260"/>
      <c r="B56" s="221"/>
      <c r="C56" s="224"/>
      <c r="D56" s="226"/>
      <c r="E56" s="224"/>
      <c r="F56" s="228"/>
      <c r="G56" s="228"/>
      <c r="H56" s="23" t="s">
        <v>118</v>
      </c>
      <c r="I56" s="23"/>
      <c r="J56" s="18">
        <v>3000</v>
      </c>
      <c r="K56" s="153"/>
      <c r="L56" s="154"/>
    </row>
    <row r="57" spans="1:12" s="8" customFormat="1" hidden="1" x14ac:dyDescent="0.35">
      <c r="A57" s="260"/>
      <c r="B57" s="222"/>
      <c r="C57" s="225"/>
      <c r="D57" s="226"/>
      <c r="E57" s="225"/>
      <c r="F57" s="229"/>
      <c r="G57" s="229"/>
      <c r="H57" s="27" t="s">
        <v>127</v>
      </c>
      <c r="I57" s="23"/>
      <c r="J57" s="127">
        <f>SUM(J53:J56)</f>
        <v>7000</v>
      </c>
      <c r="K57" s="127">
        <f>SUM(K53:K56)</f>
        <v>0</v>
      </c>
      <c r="L57" s="154"/>
    </row>
    <row r="58" spans="1:12" s="8" customFormat="1" hidden="1" x14ac:dyDescent="0.35">
      <c r="A58" s="260"/>
      <c r="B58" s="220" t="s">
        <v>155</v>
      </c>
      <c r="C58" s="223" t="s">
        <v>156</v>
      </c>
      <c r="D58" s="226" t="s">
        <v>157</v>
      </c>
      <c r="E58" s="223" t="s">
        <v>158</v>
      </c>
      <c r="F58" s="227" t="s">
        <v>159</v>
      </c>
      <c r="G58" s="227" t="s">
        <v>116</v>
      </c>
      <c r="H58" s="23" t="s">
        <v>117</v>
      </c>
      <c r="I58" s="23"/>
      <c r="J58" s="18">
        <v>100</v>
      </c>
      <c r="K58" s="173"/>
      <c r="L58" s="174"/>
    </row>
    <row r="59" spans="1:12" s="8" customFormat="1" hidden="1" x14ac:dyDescent="0.35">
      <c r="A59" s="260"/>
      <c r="B59" s="221"/>
      <c r="C59" s="224"/>
      <c r="D59" s="226"/>
      <c r="E59" s="224"/>
      <c r="F59" s="228"/>
      <c r="G59" s="228"/>
      <c r="H59" s="23" t="s">
        <v>1</v>
      </c>
      <c r="I59" s="23"/>
      <c r="J59" s="18"/>
      <c r="K59" s="173"/>
      <c r="L59" s="174"/>
    </row>
    <row r="60" spans="1:12" s="8" customFormat="1" hidden="1" x14ac:dyDescent="0.35">
      <c r="A60" s="260"/>
      <c r="B60" s="221"/>
      <c r="C60" s="224"/>
      <c r="D60" s="226"/>
      <c r="E60" s="224"/>
      <c r="F60" s="228"/>
      <c r="G60" s="228"/>
      <c r="H60" s="23" t="s">
        <v>2</v>
      </c>
      <c r="I60" s="23"/>
      <c r="J60" s="18"/>
      <c r="K60" s="173"/>
      <c r="L60" s="174"/>
    </row>
    <row r="61" spans="1:12" s="8" customFormat="1" hidden="1" x14ac:dyDescent="0.35">
      <c r="A61" s="260"/>
      <c r="B61" s="221"/>
      <c r="C61" s="224"/>
      <c r="D61" s="226"/>
      <c r="E61" s="224"/>
      <c r="F61" s="228"/>
      <c r="G61" s="228"/>
      <c r="H61" s="23" t="s">
        <v>118</v>
      </c>
      <c r="I61" s="23"/>
      <c r="J61" s="18"/>
      <c r="K61" s="173"/>
      <c r="L61" s="174"/>
    </row>
    <row r="62" spans="1:12" s="8" customFormat="1" hidden="1" x14ac:dyDescent="0.35">
      <c r="A62" s="260"/>
      <c r="B62" s="222"/>
      <c r="C62" s="225"/>
      <c r="D62" s="226"/>
      <c r="E62" s="225"/>
      <c r="F62" s="229"/>
      <c r="G62" s="229"/>
      <c r="H62" s="27" t="s">
        <v>127</v>
      </c>
      <c r="I62" s="23"/>
      <c r="J62" s="17">
        <f>SUM(J58:J61)</f>
        <v>100</v>
      </c>
      <c r="K62" s="175"/>
      <c r="L62" s="174"/>
    </row>
    <row r="63" spans="1:12" s="8" customFormat="1" ht="15.65" hidden="1" customHeight="1" x14ac:dyDescent="0.35">
      <c r="A63" s="260"/>
      <c r="B63" s="220" t="s">
        <v>160</v>
      </c>
      <c r="C63" s="267" t="s">
        <v>161</v>
      </c>
      <c r="D63" s="226" t="s">
        <v>157</v>
      </c>
      <c r="E63" s="223" t="s">
        <v>162</v>
      </c>
      <c r="F63" s="227" t="s">
        <v>163</v>
      </c>
      <c r="G63" s="227" t="s">
        <v>116</v>
      </c>
      <c r="H63" s="23" t="s">
        <v>117</v>
      </c>
      <c r="I63" s="23"/>
      <c r="J63" s="129">
        <v>6000</v>
      </c>
      <c r="K63" s="173"/>
      <c r="L63" s="174"/>
    </row>
    <row r="64" spans="1:12" s="8" customFormat="1" hidden="1" x14ac:dyDescent="0.35">
      <c r="A64" s="260"/>
      <c r="B64" s="221"/>
      <c r="C64" s="268"/>
      <c r="D64" s="226"/>
      <c r="E64" s="224"/>
      <c r="F64" s="228"/>
      <c r="G64" s="228"/>
      <c r="H64" s="23" t="s">
        <v>1</v>
      </c>
      <c r="I64" s="23"/>
      <c r="J64" s="129">
        <v>60</v>
      </c>
      <c r="K64" s="173"/>
      <c r="L64" s="174"/>
    </row>
    <row r="65" spans="1:12" s="8" customFormat="1" hidden="1" x14ac:dyDescent="0.35">
      <c r="A65" s="260"/>
      <c r="B65" s="221"/>
      <c r="C65" s="268"/>
      <c r="D65" s="226"/>
      <c r="E65" s="224"/>
      <c r="F65" s="228"/>
      <c r="G65" s="228"/>
      <c r="H65" s="23" t="s">
        <v>2</v>
      </c>
      <c r="I65" s="23"/>
      <c r="J65" s="129">
        <v>180</v>
      </c>
      <c r="K65" s="173"/>
      <c r="L65" s="174"/>
    </row>
    <row r="66" spans="1:12" s="8" customFormat="1" hidden="1" x14ac:dyDescent="0.35">
      <c r="A66" s="260"/>
      <c r="B66" s="221"/>
      <c r="C66" s="268"/>
      <c r="D66" s="226"/>
      <c r="E66" s="224"/>
      <c r="F66" s="228"/>
      <c r="G66" s="228"/>
      <c r="H66" s="23" t="s">
        <v>118</v>
      </c>
      <c r="I66" s="23"/>
      <c r="J66" s="129">
        <v>7000</v>
      </c>
      <c r="K66" s="173"/>
      <c r="L66" s="174"/>
    </row>
    <row r="67" spans="1:12" s="8" customFormat="1" hidden="1" x14ac:dyDescent="0.35">
      <c r="A67" s="260"/>
      <c r="B67" s="222"/>
      <c r="C67" s="269"/>
      <c r="D67" s="226"/>
      <c r="E67" s="225"/>
      <c r="F67" s="229"/>
      <c r="G67" s="229"/>
      <c r="H67" s="27" t="s">
        <v>127</v>
      </c>
      <c r="I67" s="23"/>
      <c r="J67" s="127">
        <f>SUM(J63:J66)</f>
        <v>13240</v>
      </c>
      <c r="K67" s="175"/>
      <c r="L67" s="174"/>
    </row>
    <row r="68" spans="1:12" s="8" customFormat="1" hidden="1" x14ac:dyDescent="0.35">
      <c r="A68" s="260"/>
      <c r="B68" s="220" t="s">
        <v>164</v>
      </c>
      <c r="C68" s="223" t="s">
        <v>165</v>
      </c>
      <c r="D68" s="226" t="s">
        <v>113</v>
      </c>
      <c r="E68" s="223" t="s">
        <v>166</v>
      </c>
      <c r="F68" s="227" t="s">
        <v>167</v>
      </c>
      <c r="G68" s="227" t="s">
        <v>116</v>
      </c>
      <c r="H68" s="23" t="s">
        <v>117</v>
      </c>
      <c r="I68" s="23"/>
      <c r="J68" s="18">
        <v>9000</v>
      </c>
      <c r="K68" s="173"/>
      <c r="L68" s="174"/>
    </row>
    <row r="69" spans="1:12" s="8" customFormat="1" hidden="1" x14ac:dyDescent="0.35">
      <c r="A69" s="260"/>
      <c r="B69" s="221"/>
      <c r="C69" s="224"/>
      <c r="D69" s="226"/>
      <c r="E69" s="224"/>
      <c r="F69" s="228"/>
      <c r="G69" s="228"/>
      <c r="H69" s="23" t="s">
        <v>1</v>
      </c>
      <c r="I69" s="23"/>
      <c r="J69" s="18">
        <v>20</v>
      </c>
      <c r="K69" s="173"/>
      <c r="L69" s="174"/>
    </row>
    <row r="70" spans="1:12" s="8" customFormat="1" hidden="1" x14ac:dyDescent="0.35">
      <c r="A70" s="260"/>
      <c r="B70" s="221"/>
      <c r="C70" s="224"/>
      <c r="D70" s="226"/>
      <c r="E70" s="224"/>
      <c r="F70" s="228"/>
      <c r="G70" s="228"/>
      <c r="H70" s="23" t="s">
        <v>2</v>
      </c>
      <c r="I70" s="23"/>
      <c r="J70" s="18">
        <v>150</v>
      </c>
      <c r="K70" s="173"/>
      <c r="L70" s="174"/>
    </row>
    <row r="71" spans="1:12" s="8" customFormat="1" hidden="1" x14ac:dyDescent="0.35">
      <c r="A71" s="260"/>
      <c r="B71" s="221"/>
      <c r="C71" s="224"/>
      <c r="D71" s="226"/>
      <c r="E71" s="224"/>
      <c r="F71" s="228"/>
      <c r="G71" s="228"/>
      <c r="H71" s="23" t="s">
        <v>118</v>
      </c>
      <c r="I71" s="23"/>
      <c r="J71" s="18"/>
      <c r="K71" s="173"/>
      <c r="L71" s="174"/>
    </row>
    <row r="72" spans="1:12" s="8" customFormat="1" hidden="1" x14ac:dyDescent="0.35">
      <c r="A72" s="260"/>
      <c r="B72" s="222"/>
      <c r="C72" s="225"/>
      <c r="D72" s="226"/>
      <c r="E72" s="225"/>
      <c r="F72" s="229"/>
      <c r="G72" s="229"/>
      <c r="H72" s="27" t="s">
        <v>127</v>
      </c>
      <c r="I72" s="23"/>
      <c r="J72" s="17">
        <f>SUM(J68:J71)</f>
        <v>9170</v>
      </c>
      <c r="K72" s="175"/>
      <c r="L72" s="174"/>
    </row>
    <row r="73" spans="1:12" s="8" customFormat="1" ht="15.65" customHeight="1" x14ac:dyDescent="0.35">
      <c r="A73" s="260"/>
      <c r="B73" s="220" t="s">
        <v>168</v>
      </c>
      <c r="C73" s="223" t="s">
        <v>169</v>
      </c>
      <c r="D73" s="226" t="s">
        <v>113</v>
      </c>
      <c r="E73" s="223" t="s">
        <v>374</v>
      </c>
      <c r="F73" s="227" t="s">
        <v>170</v>
      </c>
      <c r="G73" s="227" t="s">
        <v>123</v>
      </c>
      <c r="H73" s="204" t="s">
        <v>117</v>
      </c>
      <c r="I73" s="204"/>
      <c r="J73" s="18">
        <v>46000</v>
      </c>
      <c r="K73" s="153"/>
      <c r="L73" s="154"/>
    </row>
    <row r="74" spans="1:12" s="8" customFormat="1" ht="15.65" customHeight="1" x14ac:dyDescent="0.35">
      <c r="A74" s="260"/>
      <c r="B74" s="221"/>
      <c r="C74" s="224"/>
      <c r="D74" s="226"/>
      <c r="E74" s="224"/>
      <c r="F74" s="228"/>
      <c r="G74" s="228"/>
      <c r="H74" s="204" t="s">
        <v>1</v>
      </c>
      <c r="I74" s="204"/>
      <c r="J74" s="18">
        <v>650</v>
      </c>
      <c r="K74" s="153"/>
      <c r="L74" s="154"/>
    </row>
    <row r="75" spans="1:12" s="8" customFormat="1" ht="15.65" customHeight="1" x14ac:dyDescent="0.35">
      <c r="A75" s="260"/>
      <c r="B75" s="221"/>
      <c r="C75" s="224"/>
      <c r="D75" s="226"/>
      <c r="E75" s="224"/>
      <c r="F75" s="228"/>
      <c r="G75" s="228"/>
      <c r="H75" s="204" t="s">
        <v>2</v>
      </c>
      <c r="I75" s="204"/>
      <c r="J75" s="18">
        <v>750</v>
      </c>
      <c r="K75" s="153"/>
      <c r="L75" s="154"/>
    </row>
    <row r="76" spans="1:12" s="8" customFormat="1" ht="15.65" customHeight="1" x14ac:dyDescent="0.35">
      <c r="A76" s="260"/>
      <c r="B76" s="221"/>
      <c r="C76" s="224"/>
      <c r="D76" s="226"/>
      <c r="E76" s="224"/>
      <c r="F76" s="228"/>
      <c r="G76" s="228"/>
      <c r="H76" s="204" t="s">
        <v>118</v>
      </c>
      <c r="I76" s="204"/>
      <c r="J76" s="18">
        <v>45000</v>
      </c>
      <c r="K76" s="153"/>
      <c r="L76" s="154"/>
    </row>
    <row r="77" spans="1:12" s="8" customFormat="1" ht="15.65" customHeight="1" x14ac:dyDescent="0.35">
      <c r="A77" s="260"/>
      <c r="B77" s="222"/>
      <c r="C77" s="225"/>
      <c r="D77" s="226"/>
      <c r="E77" s="225"/>
      <c r="F77" s="229"/>
      <c r="G77" s="229"/>
      <c r="H77" s="27" t="s">
        <v>127</v>
      </c>
      <c r="I77" s="204"/>
      <c r="J77" s="17">
        <f>SUM(J73:J76)</f>
        <v>92400</v>
      </c>
      <c r="K77" s="155">
        <f>68000</f>
        <v>68000</v>
      </c>
      <c r="L77" s="154"/>
    </row>
    <row r="78" spans="1:12" s="8" customFormat="1" ht="15.65" customHeight="1" x14ac:dyDescent="0.35">
      <c r="A78" s="260"/>
      <c r="B78" s="220" t="s">
        <v>171</v>
      </c>
      <c r="C78" s="223" t="s">
        <v>172</v>
      </c>
      <c r="D78" s="226" t="s">
        <v>113</v>
      </c>
      <c r="E78" s="223" t="s">
        <v>173</v>
      </c>
      <c r="F78" s="227" t="s">
        <v>174</v>
      </c>
      <c r="G78" s="227" t="s">
        <v>123</v>
      </c>
      <c r="H78" s="23" t="s">
        <v>117</v>
      </c>
      <c r="I78" s="23"/>
      <c r="J78" s="18">
        <v>5500</v>
      </c>
      <c r="K78" s="153"/>
      <c r="L78" s="156"/>
    </row>
    <row r="79" spans="1:12" s="8" customFormat="1" ht="15.65" customHeight="1" x14ac:dyDescent="0.35">
      <c r="A79" s="260"/>
      <c r="B79" s="221"/>
      <c r="C79" s="224"/>
      <c r="D79" s="226"/>
      <c r="E79" s="224"/>
      <c r="F79" s="228"/>
      <c r="G79" s="228"/>
      <c r="H79" s="23" t="s">
        <v>1</v>
      </c>
      <c r="I79" s="23"/>
      <c r="J79" s="18">
        <v>50</v>
      </c>
      <c r="K79" s="153"/>
      <c r="L79" s="154"/>
    </row>
    <row r="80" spans="1:12" s="8" customFormat="1" ht="15.65" customHeight="1" x14ac:dyDescent="0.35">
      <c r="A80" s="260"/>
      <c r="B80" s="221"/>
      <c r="C80" s="224"/>
      <c r="D80" s="226"/>
      <c r="E80" s="224"/>
      <c r="F80" s="228"/>
      <c r="G80" s="228"/>
      <c r="H80" s="23" t="s">
        <v>2</v>
      </c>
      <c r="I80" s="23"/>
      <c r="J80" s="18">
        <v>50</v>
      </c>
      <c r="K80" s="153"/>
      <c r="L80" s="154"/>
    </row>
    <row r="81" spans="1:12" s="8" customFormat="1" ht="15.65" customHeight="1" x14ac:dyDescent="0.35">
      <c r="A81" s="260"/>
      <c r="B81" s="221"/>
      <c r="C81" s="224"/>
      <c r="D81" s="226"/>
      <c r="E81" s="224"/>
      <c r="F81" s="228"/>
      <c r="G81" s="228"/>
      <c r="H81" s="23" t="s">
        <v>118</v>
      </c>
      <c r="I81" s="26"/>
      <c r="J81" s="18">
        <v>3900</v>
      </c>
      <c r="K81" s="153"/>
      <c r="L81" s="154"/>
    </row>
    <row r="82" spans="1:12" s="8" customFormat="1" ht="15.65" customHeight="1" x14ac:dyDescent="0.35">
      <c r="A82" s="260"/>
      <c r="B82" s="222"/>
      <c r="C82" s="225"/>
      <c r="D82" s="226"/>
      <c r="E82" s="225"/>
      <c r="F82" s="229"/>
      <c r="G82" s="229"/>
      <c r="H82" s="19" t="s">
        <v>127</v>
      </c>
      <c r="I82" s="26"/>
      <c r="J82" s="17">
        <f>SUM(J78:J81)</f>
        <v>9500</v>
      </c>
      <c r="K82" s="155">
        <v>5500</v>
      </c>
      <c r="L82" s="154"/>
    </row>
    <row r="83" spans="1:12" s="8" customFormat="1" x14ac:dyDescent="0.35">
      <c r="A83" s="260"/>
      <c r="B83" s="270" t="s">
        <v>175</v>
      </c>
      <c r="C83" s="271" t="s">
        <v>176</v>
      </c>
      <c r="D83" s="271" t="s">
        <v>113</v>
      </c>
      <c r="E83" s="271" t="s">
        <v>177</v>
      </c>
      <c r="F83" s="267" t="s">
        <v>178</v>
      </c>
      <c r="G83" s="267" t="s">
        <v>123</v>
      </c>
      <c r="H83" s="272" t="s">
        <v>117</v>
      </c>
      <c r="I83" s="272"/>
      <c r="J83" s="18"/>
      <c r="K83" s="153">
        <f>20000+5000</f>
        <v>25000</v>
      </c>
      <c r="L83" s="156"/>
    </row>
    <row r="84" spans="1:12" s="8" customFormat="1" ht="15.65" customHeight="1" x14ac:dyDescent="0.35">
      <c r="A84" s="260"/>
      <c r="B84" s="273"/>
      <c r="C84" s="271"/>
      <c r="D84" s="271"/>
      <c r="E84" s="271"/>
      <c r="F84" s="268"/>
      <c r="G84" s="268"/>
      <c r="H84" s="272" t="s">
        <v>1</v>
      </c>
      <c r="I84" s="272"/>
      <c r="J84" s="18"/>
      <c r="K84" s="153">
        <v>900</v>
      </c>
      <c r="L84" s="154"/>
    </row>
    <row r="85" spans="1:12" s="8" customFormat="1" ht="15.65" customHeight="1" x14ac:dyDescent="0.35">
      <c r="A85" s="260"/>
      <c r="B85" s="273"/>
      <c r="C85" s="271"/>
      <c r="D85" s="271"/>
      <c r="E85" s="271"/>
      <c r="F85" s="268"/>
      <c r="G85" s="268"/>
      <c r="H85" s="272" t="s">
        <v>2</v>
      </c>
      <c r="I85" s="272"/>
      <c r="J85" s="18"/>
      <c r="K85" s="153">
        <v>2550</v>
      </c>
      <c r="L85" s="154"/>
    </row>
    <row r="86" spans="1:12" s="8" customFormat="1" ht="15.65" customHeight="1" x14ac:dyDescent="0.35">
      <c r="A86" s="260"/>
      <c r="B86" s="273"/>
      <c r="C86" s="271"/>
      <c r="D86" s="271"/>
      <c r="E86" s="271"/>
      <c r="F86" s="268"/>
      <c r="G86" s="268"/>
      <c r="H86" s="272" t="s">
        <v>118</v>
      </c>
      <c r="I86" s="26"/>
      <c r="J86" s="18"/>
      <c r="K86" s="153"/>
      <c r="L86" s="154"/>
    </row>
    <row r="87" spans="1:12" s="8" customFormat="1" ht="15.65" customHeight="1" x14ac:dyDescent="0.35">
      <c r="A87" s="260"/>
      <c r="B87" s="274"/>
      <c r="C87" s="271"/>
      <c r="D87" s="271"/>
      <c r="E87" s="271"/>
      <c r="F87" s="269"/>
      <c r="G87" s="269"/>
      <c r="H87" s="272" t="s">
        <v>127</v>
      </c>
      <c r="I87" s="26"/>
      <c r="J87" s="17"/>
      <c r="K87" s="155">
        <f>SUM(K83:K86)</f>
        <v>28450</v>
      </c>
      <c r="L87" s="154"/>
    </row>
    <row r="88" spans="1:12" s="8" customFormat="1" ht="15" customHeight="1" x14ac:dyDescent="0.35">
      <c r="A88" s="260"/>
      <c r="B88" s="270" t="s">
        <v>179</v>
      </c>
      <c r="C88" s="267" t="s">
        <v>180</v>
      </c>
      <c r="D88" s="271" t="s">
        <v>181</v>
      </c>
      <c r="E88" s="267" t="s">
        <v>182</v>
      </c>
      <c r="F88" s="267" t="s">
        <v>178</v>
      </c>
      <c r="G88" s="267" t="s">
        <v>123</v>
      </c>
      <c r="H88" s="272" t="s">
        <v>117</v>
      </c>
      <c r="I88" s="272"/>
      <c r="J88" s="18"/>
      <c r="K88" s="153"/>
      <c r="L88" s="156"/>
    </row>
    <row r="89" spans="1:12" s="8" customFormat="1" x14ac:dyDescent="0.35">
      <c r="A89" s="260"/>
      <c r="B89" s="273"/>
      <c r="C89" s="268"/>
      <c r="D89" s="271"/>
      <c r="E89" s="268"/>
      <c r="F89" s="268"/>
      <c r="G89" s="268"/>
      <c r="H89" s="272" t="s">
        <v>1</v>
      </c>
      <c r="I89" s="272"/>
      <c r="J89" s="18"/>
      <c r="K89" s="153"/>
      <c r="L89" s="154"/>
    </row>
    <row r="90" spans="1:12" s="8" customFormat="1" x14ac:dyDescent="0.35">
      <c r="A90" s="260"/>
      <c r="B90" s="273"/>
      <c r="C90" s="268"/>
      <c r="D90" s="271"/>
      <c r="E90" s="268"/>
      <c r="F90" s="268"/>
      <c r="G90" s="268"/>
      <c r="H90" s="272" t="s">
        <v>2</v>
      </c>
      <c r="I90" s="272"/>
      <c r="J90" s="18"/>
      <c r="K90" s="153"/>
      <c r="L90" s="154"/>
    </row>
    <row r="91" spans="1:12" s="8" customFormat="1" x14ac:dyDescent="0.35">
      <c r="A91" s="260"/>
      <c r="B91" s="273"/>
      <c r="C91" s="268"/>
      <c r="D91" s="271"/>
      <c r="E91" s="268"/>
      <c r="F91" s="268"/>
      <c r="G91" s="268"/>
      <c r="H91" s="272" t="s">
        <v>118</v>
      </c>
      <c r="I91" s="26"/>
      <c r="J91" s="18"/>
      <c r="K91" s="153"/>
      <c r="L91" s="154"/>
    </row>
    <row r="92" spans="1:12" s="8" customFormat="1" x14ac:dyDescent="0.35">
      <c r="A92" s="261"/>
      <c r="B92" s="274"/>
      <c r="C92" s="269"/>
      <c r="D92" s="271"/>
      <c r="E92" s="269"/>
      <c r="F92" s="269"/>
      <c r="G92" s="269"/>
      <c r="H92" s="272" t="s">
        <v>127</v>
      </c>
      <c r="I92" s="26"/>
      <c r="J92" s="17"/>
      <c r="K92" s="155">
        <v>37500</v>
      </c>
      <c r="L92" s="154"/>
    </row>
    <row r="93" spans="1:12" s="8" customFormat="1" x14ac:dyDescent="0.35">
      <c r="A93" s="38" t="s">
        <v>183</v>
      </c>
      <c r="B93" s="39"/>
      <c r="C93" s="40"/>
      <c r="D93" s="40"/>
      <c r="E93" s="40"/>
      <c r="F93" s="31"/>
      <c r="G93" s="31"/>
      <c r="H93" s="31"/>
      <c r="I93" s="31"/>
      <c r="J93" s="33"/>
      <c r="K93" s="157"/>
      <c r="L93" s="158"/>
    </row>
    <row r="94" spans="1:12" x14ac:dyDescent="0.35">
      <c r="A94" s="71" t="s">
        <v>184</v>
      </c>
      <c r="B94" s="72"/>
      <c r="C94" s="73"/>
      <c r="D94" s="73"/>
      <c r="E94" s="73"/>
      <c r="F94" s="31"/>
      <c r="G94" s="31"/>
      <c r="H94" s="31"/>
      <c r="I94" s="31"/>
      <c r="J94" s="34"/>
      <c r="K94" s="159"/>
      <c r="L94" s="160"/>
    </row>
    <row r="95" spans="1:12" x14ac:dyDescent="0.35">
      <c r="A95" s="71" t="s">
        <v>185</v>
      </c>
      <c r="B95" s="72"/>
      <c r="C95" s="73"/>
      <c r="D95" s="73"/>
      <c r="E95" s="73"/>
      <c r="F95" s="31"/>
      <c r="G95" s="31"/>
      <c r="H95" s="31"/>
      <c r="I95" s="31"/>
      <c r="J95" s="34"/>
      <c r="K95" s="159"/>
      <c r="L95" s="160"/>
    </row>
    <row r="96" spans="1:12" x14ac:dyDescent="0.35">
      <c r="A96" s="74" t="s">
        <v>186</v>
      </c>
      <c r="B96" s="75"/>
      <c r="C96" s="76"/>
      <c r="D96" s="76"/>
      <c r="E96" s="73"/>
      <c r="F96" s="31"/>
      <c r="G96" s="31"/>
      <c r="H96" s="31"/>
      <c r="I96" s="31"/>
      <c r="J96" s="3"/>
      <c r="K96" s="289"/>
      <c r="L96" s="290"/>
    </row>
    <row r="97" spans="1:12" x14ac:dyDescent="0.35">
      <c r="A97" s="74" t="s">
        <v>187</v>
      </c>
      <c r="B97" s="75"/>
      <c r="C97" s="76"/>
      <c r="D97" s="76"/>
      <c r="E97" s="73"/>
      <c r="F97" s="31"/>
      <c r="G97" s="31"/>
      <c r="H97" s="31"/>
      <c r="I97" s="31"/>
      <c r="J97" s="3"/>
      <c r="K97" s="289"/>
      <c r="L97" s="290"/>
    </row>
    <row r="98" spans="1:12" x14ac:dyDescent="0.35">
      <c r="A98" s="151" t="s">
        <v>188</v>
      </c>
      <c r="B98" s="75"/>
      <c r="C98" s="76"/>
      <c r="D98" s="76"/>
      <c r="E98" s="73"/>
      <c r="F98" s="31"/>
      <c r="G98" s="31"/>
      <c r="H98" s="31"/>
      <c r="I98" s="31"/>
      <c r="J98" s="3"/>
      <c r="K98" s="289"/>
      <c r="L98" s="290"/>
    </row>
    <row r="99" spans="1:12" ht="14.5" x14ac:dyDescent="0.35">
      <c r="A99" s="10"/>
      <c r="B99" s="1"/>
      <c r="C99" s="7"/>
      <c r="D99" s="7"/>
      <c r="E99" s="7"/>
      <c r="F99" s="7"/>
      <c r="G99" s="7"/>
      <c r="H99" s="7"/>
      <c r="I99" s="31"/>
      <c r="K99" s="288"/>
      <c r="L99" s="288"/>
    </row>
    <row r="100" spans="1:12" s="8" customFormat="1" x14ac:dyDescent="0.35">
      <c r="A100" s="150"/>
      <c r="B100" s="2"/>
      <c r="C100" s="2"/>
      <c r="D100" s="2"/>
      <c r="E100" s="2"/>
      <c r="F100" s="2"/>
      <c r="G100" s="2"/>
      <c r="H100" s="2"/>
      <c r="I100" s="2"/>
      <c r="J100" s="202">
        <v>2021</v>
      </c>
      <c r="K100" s="219">
        <v>2022</v>
      </c>
      <c r="L100" s="219"/>
    </row>
    <row r="101" spans="1:12" x14ac:dyDescent="0.35">
      <c r="A101" s="41" t="s">
        <v>99</v>
      </c>
      <c r="B101" s="42" t="s">
        <v>100</v>
      </c>
      <c r="C101" s="43" t="s">
        <v>101</v>
      </c>
      <c r="D101" s="43" t="s">
        <v>102</v>
      </c>
      <c r="E101" s="43" t="s">
        <v>103</v>
      </c>
      <c r="F101" s="43" t="s">
        <v>104</v>
      </c>
      <c r="G101" s="43" t="s">
        <v>105</v>
      </c>
      <c r="H101" s="11" t="s">
        <v>106</v>
      </c>
      <c r="I101" s="25" t="s">
        <v>107</v>
      </c>
      <c r="J101" s="21" t="s">
        <v>108</v>
      </c>
      <c r="K101" s="200" t="s">
        <v>108</v>
      </c>
      <c r="L101" s="200" t="s">
        <v>109</v>
      </c>
    </row>
    <row r="102" spans="1:12" s="8" customFormat="1" ht="55" customHeight="1" x14ac:dyDescent="0.35">
      <c r="A102" s="254" t="s">
        <v>189</v>
      </c>
      <c r="B102" s="28" t="s">
        <v>111</v>
      </c>
      <c r="C102" s="23" t="s">
        <v>190</v>
      </c>
      <c r="D102" s="23" t="s">
        <v>191</v>
      </c>
      <c r="E102" s="23" t="s">
        <v>192</v>
      </c>
      <c r="F102" s="19" t="s">
        <v>193</v>
      </c>
      <c r="G102" s="19" t="s">
        <v>194</v>
      </c>
      <c r="H102" s="23" t="s">
        <v>195</v>
      </c>
      <c r="I102" s="23"/>
      <c r="J102" s="45">
        <v>120</v>
      </c>
      <c r="K102" s="161"/>
      <c r="L102" s="162"/>
    </row>
    <row r="103" spans="1:12" s="8" customFormat="1" ht="55" customHeight="1" x14ac:dyDescent="0.35">
      <c r="A103" s="255"/>
      <c r="B103" s="28" t="s">
        <v>119</v>
      </c>
      <c r="C103" s="23" t="s">
        <v>196</v>
      </c>
      <c r="D103" s="23" t="s">
        <v>191</v>
      </c>
      <c r="E103" s="23" t="s">
        <v>197</v>
      </c>
      <c r="F103" s="19" t="s">
        <v>193</v>
      </c>
      <c r="G103" s="19" t="s">
        <v>194</v>
      </c>
      <c r="H103" s="23" t="s">
        <v>195</v>
      </c>
      <c r="I103" s="36"/>
      <c r="J103" s="45">
        <v>16</v>
      </c>
      <c r="K103" s="161"/>
      <c r="L103" s="162"/>
    </row>
    <row r="104" spans="1:12" s="8" customFormat="1" ht="55" customHeight="1" x14ac:dyDescent="0.35">
      <c r="A104" s="255"/>
      <c r="B104" s="28" t="s">
        <v>130</v>
      </c>
      <c r="C104" s="23" t="s">
        <v>198</v>
      </c>
      <c r="D104" s="23" t="s">
        <v>191</v>
      </c>
      <c r="E104" s="23" t="s">
        <v>199</v>
      </c>
      <c r="F104" s="19" t="s">
        <v>193</v>
      </c>
      <c r="G104" s="19" t="s">
        <v>194</v>
      </c>
      <c r="H104" s="23" t="s">
        <v>195</v>
      </c>
      <c r="I104" s="23"/>
      <c r="J104" s="45">
        <v>200</v>
      </c>
      <c r="K104" s="161"/>
      <c r="L104" s="162"/>
    </row>
    <row r="105" spans="1:12" s="8" customFormat="1" ht="55" customHeight="1" x14ac:dyDescent="0.35">
      <c r="A105" s="255"/>
      <c r="B105" s="28" t="s">
        <v>134</v>
      </c>
      <c r="C105" s="23" t="s">
        <v>200</v>
      </c>
      <c r="D105" s="23" t="s">
        <v>191</v>
      </c>
      <c r="E105" s="23" t="s">
        <v>201</v>
      </c>
      <c r="F105" s="19" t="s">
        <v>193</v>
      </c>
      <c r="G105" s="19" t="s">
        <v>194</v>
      </c>
      <c r="H105" s="23" t="s">
        <v>195</v>
      </c>
      <c r="I105" s="36"/>
      <c r="J105" s="45">
        <v>0</v>
      </c>
      <c r="K105" s="161"/>
      <c r="L105" s="162"/>
    </row>
    <row r="106" spans="1:12" s="8" customFormat="1" ht="55" customHeight="1" x14ac:dyDescent="0.35">
      <c r="A106" s="255"/>
      <c r="B106" s="28" t="s">
        <v>139</v>
      </c>
      <c r="C106" s="23" t="s">
        <v>202</v>
      </c>
      <c r="D106" s="23" t="s">
        <v>203</v>
      </c>
      <c r="E106" s="23" t="s">
        <v>204</v>
      </c>
      <c r="F106" s="19" t="s">
        <v>205</v>
      </c>
      <c r="G106" s="19"/>
      <c r="H106" s="23" t="s">
        <v>195</v>
      </c>
      <c r="I106" s="23"/>
      <c r="J106" s="45">
        <v>200</v>
      </c>
      <c r="K106" s="161">
        <v>265</v>
      </c>
      <c r="L106" s="162"/>
    </row>
    <row r="107" spans="1:12" s="8" customFormat="1" x14ac:dyDescent="0.35">
      <c r="A107" s="38" t="s">
        <v>206</v>
      </c>
      <c r="B107" s="39"/>
      <c r="C107" s="40"/>
      <c r="D107" s="40"/>
      <c r="E107" s="40"/>
      <c r="F107" s="31"/>
      <c r="G107" s="31"/>
      <c r="H107" s="31"/>
      <c r="I107" s="31"/>
      <c r="J107" s="33"/>
      <c r="K107" s="157"/>
      <c r="L107" s="158"/>
    </row>
    <row r="108" spans="1:12" x14ac:dyDescent="0.35">
      <c r="A108" s="71" t="s">
        <v>207</v>
      </c>
      <c r="B108" s="69"/>
      <c r="C108" s="70"/>
      <c r="D108" s="70"/>
      <c r="E108" s="70"/>
      <c r="F108" s="31"/>
      <c r="G108" s="31"/>
      <c r="H108" s="31"/>
      <c r="I108" s="31"/>
      <c r="J108" s="34"/>
      <c r="K108" s="159"/>
      <c r="L108" s="160"/>
    </row>
    <row r="109" spans="1:12" x14ac:dyDescent="0.35">
      <c r="A109" s="71" t="s">
        <v>208</v>
      </c>
      <c r="B109" s="69"/>
      <c r="C109" s="70"/>
      <c r="D109" s="70"/>
      <c r="E109" s="70"/>
      <c r="F109" s="31"/>
      <c r="G109" s="31"/>
      <c r="H109" s="31"/>
      <c r="I109" s="31"/>
      <c r="J109" s="34"/>
      <c r="K109" s="159"/>
      <c r="L109" s="160"/>
    </row>
    <row r="110" spans="1:12" x14ac:dyDescent="0.35">
      <c r="A110" s="35"/>
      <c r="B110" s="32"/>
      <c r="C110" s="31"/>
      <c r="D110" s="31"/>
      <c r="E110" s="31"/>
      <c r="F110" s="31"/>
      <c r="G110" s="31"/>
      <c r="H110" s="31"/>
      <c r="I110" s="31"/>
      <c r="J110" s="34"/>
      <c r="K110" s="159"/>
      <c r="L110" s="160"/>
    </row>
    <row r="111" spans="1:12" x14ac:dyDescent="0.35">
      <c r="A111" s="35"/>
      <c r="B111" s="32"/>
      <c r="C111" s="31"/>
      <c r="D111" s="31"/>
      <c r="E111" s="31"/>
      <c r="F111" s="31"/>
      <c r="G111" s="31"/>
      <c r="H111" s="31"/>
      <c r="I111" s="31"/>
      <c r="J111" s="3"/>
      <c r="K111" s="289"/>
      <c r="L111" s="290"/>
    </row>
    <row r="112" spans="1:12" ht="57.75" customHeight="1" x14ac:dyDescent="0.35">
      <c r="A112" s="176" t="s">
        <v>209</v>
      </c>
      <c r="B112" s="177"/>
      <c r="C112" s="177"/>
      <c r="D112" s="177"/>
      <c r="E112" s="177"/>
      <c r="F112" s="177"/>
      <c r="G112" s="177"/>
      <c r="H112" s="177"/>
      <c r="I112" s="177"/>
      <c r="J112" s="202">
        <v>2021</v>
      </c>
      <c r="K112" s="219">
        <v>2022</v>
      </c>
      <c r="L112" s="219"/>
    </row>
    <row r="113" spans="1:12" x14ac:dyDescent="0.35">
      <c r="A113" s="181" t="s">
        <v>99</v>
      </c>
      <c r="B113" s="182" t="s">
        <v>100</v>
      </c>
      <c r="C113" s="178" t="s">
        <v>101</v>
      </c>
      <c r="D113" s="178" t="s">
        <v>102</v>
      </c>
      <c r="E113" s="178" t="s">
        <v>103</v>
      </c>
      <c r="F113" s="178" t="s">
        <v>104</v>
      </c>
      <c r="G113" s="178" t="s">
        <v>105</v>
      </c>
      <c r="H113" s="178" t="s">
        <v>106</v>
      </c>
      <c r="I113" s="183" t="s">
        <v>107</v>
      </c>
      <c r="J113" s="21" t="s">
        <v>108</v>
      </c>
      <c r="K113" s="200" t="s">
        <v>108</v>
      </c>
      <c r="L113" s="200" t="s">
        <v>109</v>
      </c>
    </row>
    <row r="114" spans="1:12" ht="14.5" x14ac:dyDescent="0.35">
      <c r="A114" s="253" t="s">
        <v>210</v>
      </c>
      <c r="B114" s="249" t="s">
        <v>111</v>
      </c>
      <c r="C114" s="226" t="s">
        <v>211</v>
      </c>
      <c r="D114" s="244" t="s">
        <v>212</v>
      </c>
      <c r="E114" s="245" t="s">
        <v>213</v>
      </c>
      <c r="F114" s="246" t="s">
        <v>214</v>
      </c>
      <c r="G114" s="246" t="s">
        <v>215</v>
      </c>
      <c r="H114" s="49" t="s">
        <v>127</v>
      </c>
      <c r="I114" s="50"/>
      <c r="J114" s="46"/>
      <c r="K114" s="164"/>
      <c r="L114" s="291"/>
    </row>
    <row r="115" spans="1:12" ht="39" x14ac:dyDescent="0.35">
      <c r="A115" s="253"/>
      <c r="B115" s="249"/>
      <c r="C115" s="226"/>
      <c r="D115" s="244"/>
      <c r="E115" s="245"/>
      <c r="F115" s="247"/>
      <c r="G115" s="247"/>
      <c r="H115" s="19" t="s">
        <v>117</v>
      </c>
      <c r="I115" s="51" t="s">
        <v>216</v>
      </c>
      <c r="J115" s="46"/>
      <c r="K115" s="164"/>
      <c r="L115" s="291"/>
    </row>
    <row r="116" spans="1:12" ht="14.5" x14ac:dyDescent="0.35">
      <c r="A116" s="253"/>
      <c r="B116" s="249"/>
      <c r="C116" s="226"/>
      <c r="D116" s="244"/>
      <c r="E116" s="245"/>
      <c r="F116" s="247"/>
      <c r="G116" s="247"/>
      <c r="H116" s="19" t="s">
        <v>1</v>
      </c>
      <c r="I116" s="51"/>
      <c r="J116" s="46"/>
      <c r="K116" s="164"/>
      <c r="L116" s="291"/>
    </row>
    <row r="117" spans="1:12" ht="14.5" x14ac:dyDescent="0.35">
      <c r="A117" s="253"/>
      <c r="B117" s="249"/>
      <c r="C117" s="226"/>
      <c r="D117" s="244"/>
      <c r="E117" s="245"/>
      <c r="F117" s="247"/>
      <c r="G117" s="247"/>
      <c r="H117" s="19" t="s">
        <v>2</v>
      </c>
      <c r="I117" s="52"/>
      <c r="J117" s="47"/>
      <c r="K117" s="292"/>
      <c r="L117" s="293"/>
    </row>
    <row r="118" spans="1:12" ht="39" x14ac:dyDescent="0.35">
      <c r="A118" s="253"/>
      <c r="B118" s="249"/>
      <c r="C118" s="226"/>
      <c r="D118" s="244"/>
      <c r="E118" s="245"/>
      <c r="F118" s="248"/>
      <c r="G118" s="248"/>
      <c r="H118" s="19" t="s">
        <v>118</v>
      </c>
      <c r="I118" s="53" t="s">
        <v>217</v>
      </c>
      <c r="J118" s="48"/>
      <c r="K118" s="167"/>
      <c r="L118" s="294"/>
    </row>
    <row r="119" spans="1:12" ht="14.5" x14ac:dyDescent="0.35">
      <c r="A119" s="253"/>
      <c r="B119" s="249" t="s">
        <v>119</v>
      </c>
      <c r="C119" s="226" t="s">
        <v>218</v>
      </c>
      <c r="D119" s="244" t="s">
        <v>212</v>
      </c>
      <c r="E119" s="245" t="s">
        <v>219</v>
      </c>
      <c r="F119" s="246" t="s">
        <v>214</v>
      </c>
      <c r="G119" s="246" t="s">
        <v>220</v>
      </c>
      <c r="H119" s="49" t="s">
        <v>127</v>
      </c>
      <c r="I119" s="53"/>
      <c r="J119" s="48"/>
      <c r="K119" s="167"/>
      <c r="L119" s="294"/>
    </row>
    <row r="120" spans="1:12" ht="39" x14ac:dyDescent="0.35">
      <c r="A120" s="253"/>
      <c r="B120" s="249"/>
      <c r="C120" s="226"/>
      <c r="D120" s="244"/>
      <c r="E120" s="245"/>
      <c r="F120" s="247"/>
      <c r="G120" s="247"/>
      <c r="H120" s="19" t="s">
        <v>117</v>
      </c>
      <c r="I120" s="53" t="s">
        <v>221</v>
      </c>
      <c r="J120" s="48"/>
      <c r="K120" s="167"/>
      <c r="L120" s="294"/>
    </row>
    <row r="121" spans="1:12" ht="14.5" x14ac:dyDescent="0.35">
      <c r="A121" s="253"/>
      <c r="B121" s="249"/>
      <c r="C121" s="226"/>
      <c r="D121" s="244"/>
      <c r="E121" s="245"/>
      <c r="F121" s="247"/>
      <c r="G121" s="247"/>
      <c r="H121" s="19" t="s">
        <v>1</v>
      </c>
      <c r="I121" s="53"/>
      <c r="J121" s="48"/>
      <c r="K121" s="167"/>
      <c r="L121" s="294"/>
    </row>
    <row r="122" spans="1:12" ht="14.5" x14ac:dyDescent="0.35">
      <c r="A122" s="253"/>
      <c r="B122" s="249"/>
      <c r="C122" s="226"/>
      <c r="D122" s="244"/>
      <c r="E122" s="245"/>
      <c r="F122" s="247"/>
      <c r="G122" s="247"/>
      <c r="H122" s="19" t="s">
        <v>2</v>
      </c>
      <c r="I122" s="53"/>
      <c r="J122" s="48"/>
      <c r="K122" s="167"/>
      <c r="L122" s="294"/>
    </row>
    <row r="123" spans="1:12" ht="14.5" x14ac:dyDescent="0.35">
      <c r="A123" s="253"/>
      <c r="B123" s="249"/>
      <c r="C123" s="226"/>
      <c r="D123" s="244"/>
      <c r="E123" s="245"/>
      <c r="F123" s="248"/>
      <c r="G123" s="248"/>
      <c r="H123" s="19" t="s">
        <v>118</v>
      </c>
      <c r="I123" s="54">
        <v>0.99</v>
      </c>
      <c r="J123" s="48"/>
      <c r="K123" s="167"/>
      <c r="L123" s="295"/>
    </row>
    <row r="124" spans="1:12" ht="14.5" x14ac:dyDescent="0.35">
      <c r="A124" s="253"/>
      <c r="B124" s="249" t="s">
        <v>130</v>
      </c>
      <c r="C124" s="226" t="s">
        <v>222</v>
      </c>
      <c r="D124" s="244" t="s">
        <v>212</v>
      </c>
      <c r="E124" s="245" t="s">
        <v>223</v>
      </c>
      <c r="F124" s="246" t="s">
        <v>214</v>
      </c>
      <c r="G124" s="246" t="s">
        <v>224</v>
      </c>
      <c r="H124" s="49" t="s">
        <v>127</v>
      </c>
      <c r="I124" s="53"/>
      <c r="J124" s="48"/>
      <c r="K124" s="167"/>
      <c r="L124" s="294"/>
    </row>
    <row r="125" spans="1:12" ht="39" x14ac:dyDescent="0.35">
      <c r="A125" s="253"/>
      <c r="B125" s="249"/>
      <c r="C125" s="226"/>
      <c r="D125" s="244"/>
      <c r="E125" s="245"/>
      <c r="F125" s="247"/>
      <c r="G125" s="247"/>
      <c r="H125" s="19" t="s">
        <v>117</v>
      </c>
      <c r="I125" s="53" t="s">
        <v>225</v>
      </c>
      <c r="J125" s="48"/>
      <c r="K125" s="167"/>
      <c r="L125" s="294"/>
    </row>
    <row r="126" spans="1:12" ht="14.5" x14ac:dyDescent="0.35">
      <c r="A126" s="253"/>
      <c r="B126" s="249"/>
      <c r="C126" s="226"/>
      <c r="D126" s="244"/>
      <c r="E126" s="245"/>
      <c r="F126" s="247"/>
      <c r="G126" s="247"/>
      <c r="H126" s="19" t="s">
        <v>1</v>
      </c>
      <c r="I126" s="53"/>
      <c r="J126" s="48"/>
      <c r="K126" s="167"/>
      <c r="L126" s="294"/>
    </row>
    <row r="127" spans="1:12" ht="14.5" x14ac:dyDescent="0.35">
      <c r="A127" s="253"/>
      <c r="B127" s="249"/>
      <c r="C127" s="226"/>
      <c r="D127" s="244"/>
      <c r="E127" s="245"/>
      <c r="F127" s="247"/>
      <c r="G127" s="247"/>
      <c r="H127" s="19" t="s">
        <v>2</v>
      </c>
      <c r="I127" s="53"/>
      <c r="J127" s="48"/>
      <c r="K127" s="167"/>
      <c r="L127" s="294"/>
    </row>
    <row r="128" spans="1:12" ht="39" x14ac:dyDescent="0.35">
      <c r="A128" s="253"/>
      <c r="B128" s="249"/>
      <c r="C128" s="226"/>
      <c r="D128" s="244"/>
      <c r="E128" s="245"/>
      <c r="F128" s="248"/>
      <c r="G128" s="248"/>
      <c r="H128" s="19" t="s">
        <v>118</v>
      </c>
      <c r="I128" s="53" t="s">
        <v>226</v>
      </c>
      <c r="J128" s="48"/>
      <c r="K128" s="167"/>
      <c r="L128" s="294"/>
    </row>
    <row r="129" spans="1:12" ht="14.5" x14ac:dyDescent="0.35">
      <c r="A129" s="253"/>
      <c r="B129" s="249" t="s">
        <v>134</v>
      </c>
      <c r="C129" s="226" t="s">
        <v>227</v>
      </c>
      <c r="D129" s="244" t="s">
        <v>212</v>
      </c>
      <c r="E129" s="245" t="s">
        <v>228</v>
      </c>
      <c r="F129" s="244" t="s">
        <v>229</v>
      </c>
      <c r="G129" s="244" t="s">
        <v>116</v>
      </c>
      <c r="H129" s="49" t="s">
        <v>127</v>
      </c>
      <c r="I129" s="53"/>
      <c r="J129" s="48"/>
      <c r="K129" s="167"/>
      <c r="L129" s="294"/>
    </row>
    <row r="130" spans="1:12" ht="14.5" x14ac:dyDescent="0.35">
      <c r="A130" s="253"/>
      <c r="B130" s="249"/>
      <c r="C130" s="226"/>
      <c r="D130" s="244"/>
      <c r="E130" s="245"/>
      <c r="F130" s="244"/>
      <c r="G130" s="244"/>
      <c r="H130" s="19" t="s">
        <v>117</v>
      </c>
      <c r="I130" s="53" t="s">
        <v>230</v>
      </c>
      <c r="J130" s="48"/>
      <c r="K130" s="167"/>
      <c r="L130" s="294"/>
    </row>
    <row r="131" spans="1:12" ht="14.5" x14ac:dyDescent="0.35">
      <c r="A131" s="253"/>
      <c r="B131" s="249"/>
      <c r="C131" s="226"/>
      <c r="D131" s="244"/>
      <c r="E131" s="245"/>
      <c r="F131" s="244"/>
      <c r="G131" s="244"/>
      <c r="H131" s="19" t="s">
        <v>1</v>
      </c>
      <c r="I131" s="53"/>
      <c r="J131" s="48"/>
      <c r="K131" s="167"/>
      <c r="L131" s="294"/>
    </row>
    <row r="132" spans="1:12" ht="14.5" x14ac:dyDescent="0.35">
      <c r="A132" s="253"/>
      <c r="B132" s="249"/>
      <c r="C132" s="226"/>
      <c r="D132" s="244"/>
      <c r="E132" s="245"/>
      <c r="F132" s="244"/>
      <c r="G132" s="244"/>
      <c r="H132" s="19" t="s">
        <v>2</v>
      </c>
      <c r="I132" s="53"/>
      <c r="J132" s="48"/>
      <c r="K132" s="167"/>
      <c r="L132" s="294"/>
    </row>
    <row r="133" spans="1:12" ht="14.5" x14ac:dyDescent="0.35">
      <c r="A133" s="253"/>
      <c r="B133" s="249"/>
      <c r="C133" s="226"/>
      <c r="D133" s="244"/>
      <c r="E133" s="245"/>
      <c r="F133" s="244"/>
      <c r="G133" s="244"/>
      <c r="H133" s="19" t="s">
        <v>118</v>
      </c>
      <c r="I133" s="53"/>
      <c r="J133" s="48"/>
      <c r="K133" s="167"/>
      <c r="L133" s="294"/>
    </row>
    <row r="134" spans="1:12" x14ac:dyDescent="0.35">
      <c r="K134" s="288"/>
      <c r="L134" s="296"/>
    </row>
    <row r="135" spans="1:12" x14ac:dyDescent="0.35">
      <c r="K135" s="288"/>
      <c r="L135" s="296"/>
    </row>
    <row r="136" spans="1:12" x14ac:dyDescent="0.35">
      <c r="A136" s="150"/>
      <c r="B136" s="2"/>
      <c r="C136" s="2"/>
      <c r="D136" s="2"/>
      <c r="E136" s="2"/>
      <c r="F136" s="2"/>
      <c r="G136" s="2"/>
      <c r="H136" s="2"/>
      <c r="I136" s="2"/>
      <c r="J136" s="202">
        <v>2021</v>
      </c>
      <c r="K136" s="219">
        <v>2022</v>
      </c>
      <c r="L136" s="219"/>
    </row>
    <row r="137" spans="1:12" x14ac:dyDescent="0.35">
      <c r="A137" s="14" t="s">
        <v>99</v>
      </c>
      <c r="B137" s="15" t="s">
        <v>100</v>
      </c>
      <c r="C137" s="16" t="s">
        <v>231</v>
      </c>
      <c r="D137" s="16" t="s">
        <v>102</v>
      </c>
      <c r="E137" s="16" t="s">
        <v>103</v>
      </c>
      <c r="F137" s="16" t="s">
        <v>104</v>
      </c>
      <c r="G137" s="16" t="s">
        <v>105</v>
      </c>
      <c r="H137" s="11" t="s">
        <v>106</v>
      </c>
      <c r="I137" s="25" t="s">
        <v>107</v>
      </c>
      <c r="J137" s="21" t="s">
        <v>108</v>
      </c>
      <c r="K137" s="200" t="s">
        <v>108</v>
      </c>
      <c r="L137" s="200" t="s">
        <v>109</v>
      </c>
    </row>
    <row r="138" spans="1:12" ht="14.5" x14ac:dyDescent="0.35">
      <c r="A138" s="239" t="s">
        <v>365</v>
      </c>
      <c r="B138" s="240" t="s">
        <v>111</v>
      </c>
      <c r="C138" s="278" t="s">
        <v>232</v>
      </c>
      <c r="D138" s="250" t="s">
        <v>233</v>
      </c>
      <c r="E138" s="230" t="s">
        <v>234</v>
      </c>
      <c r="F138" s="230" t="s">
        <v>235</v>
      </c>
      <c r="G138" s="230" t="s">
        <v>236</v>
      </c>
      <c r="H138" s="56" t="s">
        <v>127</v>
      </c>
      <c r="I138" s="57"/>
      <c r="J138" s="58">
        <f>SUM(J139:J142)</f>
        <v>22380</v>
      </c>
      <c r="K138" s="297"/>
      <c r="L138" s="297"/>
    </row>
    <row r="139" spans="1:12" ht="14.5" x14ac:dyDescent="0.35">
      <c r="A139" s="239"/>
      <c r="B139" s="241"/>
      <c r="C139" s="281"/>
      <c r="D139" s="251"/>
      <c r="E139" s="231"/>
      <c r="F139" s="231"/>
      <c r="G139" s="231"/>
      <c r="H139" s="59" t="s">
        <v>117</v>
      </c>
      <c r="I139" s="60"/>
      <c r="J139" s="275">
        <v>100</v>
      </c>
      <c r="K139" s="298"/>
      <c r="L139" s="299"/>
    </row>
    <row r="140" spans="1:12" ht="14.5" x14ac:dyDescent="0.35">
      <c r="A140" s="239"/>
      <c r="B140" s="241"/>
      <c r="C140" s="281"/>
      <c r="D140" s="251"/>
      <c r="E140" s="231"/>
      <c r="F140" s="231"/>
      <c r="G140" s="231"/>
      <c r="H140" s="61" t="s">
        <v>1</v>
      </c>
      <c r="I140" s="60"/>
      <c r="J140" s="276">
        <v>50</v>
      </c>
      <c r="K140" s="166"/>
      <c r="L140" s="164"/>
    </row>
    <row r="141" spans="1:12" ht="14.5" x14ac:dyDescent="0.35">
      <c r="A141" s="239"/>
      <c r="B141" s="241"/>
      <c r="C141" s="281"/>
      <c r="D141" s="251"/>
      <c r="E141" s="231"/>
      <c r="F141" s="231"/>
      <c r="G141" s="231"/>
      <c r="H141" s="61" t="s">
        <v>2</v>
      </c>
      <c r="I141" s="60"/>
      <c r="J141" s="276">
        <v>230</v>
      </c>
      <c r="K141" s="166"/>
      <c r="L141" s="164"/>
    </row>
    <row r="142" spans="1:12" ht="26" x14ac:dyDescent="0.35">
      <c r="A142" s="239"/>
      <c r="B142" s="242"/>
      <c r="C142" s="285"/>
      <c r="D142" s="252"/>
      <c r="E142" s="232"/>
      <c r="F142" s="232"/>
      <c r="G142" s="232"/>
      <c r="H142" s="61" t="s">
        <v>118</v>
      </c>
      <c r="I142" s="60" t="s">
        <v>237</v>
      </c>
      <c r="J142" s="276">
        <v>22000</v>
      </c>
      <c r="K142" s="166">
        <v>3000</v>
      </c>
      <c r="L142" s="164"/>
    </row>
    <row r="143" spans="1:12" ht="14.5" x14ac:dyDescent="0.35">
      <c r="A143" s="239"/>
      <c r="B143" s="240" t="s">
        <v>119</v>
      </c>
      <c r="C143" s="230" t="s">
        <v>238</v>
      </c>
      <c r="D143" s="230" t="s">
        <v>239</v>
      </c>
      <c r="E143" s="230"/>
      <c r="F143" s="230" t="s">
        <v>240</v>
      </c>
      <c r="G143" s="230"/>
      <c r="H143" s="56" t="s">
        <v>127</v>
      </c>
      <c r="I143" s="60"/>
      <c r="J143" s="60"/>
      <c r="K143" s="164"/>
      <c r="L143" s="164"/>
    </row>
    <row r="144" spans="1:12" ht="14.5" x14ac:dyDescent="0.35">
      <c r="A144" s="239"/>
      <c r="B144" s="241"/>
      <c r="C144" s="231"/>
      <c r="D144" s="231"/>
      <c r="E144" s="231"/>
      <c r="F144" s="231"/>
      <c r="G144" s="231"/>
      <c r="H144" s="61" t="s">
        <v>117</v>
      </c>
      <c r="I144" s="62">
        <v>0</v>
      </c>
      <c r="J144" s="60"/>
      <c r="K144" s="164"/>
      <c r="L144" s="164"/>
    </row>
    <row r="145" spans="1:12" ht="14.5" x14ac:dyDescent="0.35">
      <c r="A145" s="239"/>
      <c r="B145" s="241"/>
      <c r="C145" s="231"/>
      <c r="D145" s="231"/>
      <c r="E145" s="231"/>
      <c r="F145" s="231"/>
      <c r="G145" s="231"/>
      <c r="H145" s="61" t="s">
        <v>1</v>
      </c>
      <c r="I145" s="62">
        <v>0</v>
      </c>
      <c r="J145" s="60"/>
      <c r="K145" s="164"/>
      <c r="L145" s="164"/>
    </row>
    <row r="146" spans="1:12" ht="14.5" x14ac:dyDescent="0.35">
      <c r="A146" s="239"/>
      <c r="B146" s="241"/>
      <c r="C146" s="231"/>
      <c r="D146" s="231"/>
      <c r="E146" s="231"/>
      <c r="F146" s="231"/>
      <c r="G146" s="231"/>
      <c r="H146" s="61" t="s">
        <v>2</v>
      </c>
      <c r="I146" s="62"/>
      <c r="J146" s="60"/>
      <c r="K146" s="164"/>
      <c r="L146" s="164"/>
    </row>
    <row r="147" spans="1:12" ht="14.5" x14ac:dyDescent="0.35">
      <c r="A147" s="239"/>
      <c r="B147" s="242"/>
      <c r="C147" s="232"/>
      <c r="D147" s="232"/>
      <c r="E147" s="232"/>
      <c r="F147" s="232"/>
      <c r="G147" s="232"/>
      <c r="H147" s="61" t="s">
        <v>118</v>
      </c>
      <c r="I147" s="62">
        <v>0</v>
      </c>
      <c r="J147" s="60"/>
      <c r="K147" s="164"/>
      <c r="L147" s="164"/>
    </row>
    <row r="148" spans="1:12" ht="14.5" x14ac:dyDescent="0.35">
      <c r="A148" s="239"/>
      <c r="B148" s="240" t="s">
        <v>130</v>
      </c>
      <c r="C148" s="230" t="s">
        <v>241</v>
      </c>
      <c r="D148" s="230" t="s">
        <v>242</v>
      </c>
      <c r="E148" s="230" t="s">
        <v>243</v>
      </c>
      <c r="F148" s="230" t="s">
        <v>244</v>
      </c>
      <c r="G148" s="230" t="s">
        <v>236</v>
      </c>
      <c r="H148" s="56" t="s">
        <v>127</v>
      </c>
      <c r="I148" s="62"/>
      <c r="J148" s="60"/>
      <c r="K148" s="164"/>
      <c r="L148" s="164"/>
    </row>
    <row r="149" spans="1:12" ht="14.5" x14ac:dyDescent="0.35">
      <c r="A149" s="239"/>
      <c r="B149" s="241"/>
      <c r="C149" s="231"/>
      <c r="D149" s="231"/>
      <c r="E149" s="231"/>
      <c r="F149" s="231"/>
      <c r="G149" s="231"/>
      <c r="H149" s="61" t="s">
        <v>117</v>
      </c>
      <c r="I149" s="60">
        <v>0</v>
      </c>
      <c r="J149" s="60"/>
      <c r="K149" s="164"/>
      <c r="L149" s="164"/>
    </row>
    <row r="150" spans="1:12" ht="14.5" x14ac:dyDescent="0.35">
      <c r="A150" s="239"/>
      <c r="B150" s="241"/>
      <c r="C150" s="231"/>
      <c r="D150" s="231"/>
      <c r="E150" s="231"/>
      <c r="F150" s="231"/>
      <c r="G150" s="231"/>
      <c r="H150" s="61" t="s">
        <v>1</v>
      </c>
      <c r="I150" s="60"/>
      <c r="J150" s="60"/>
      <c r="K150" s="164"/>
      <c r="L150" s="164"/>
    </row>
    <row r="151" spans="1:12" ht="14.5" x14ac:dyDescent="0.35">
      <c r="A151" s="239"/>
      <c r="B151" s="241"/>
      <c r="C151" s="231"/>
      <c r="D151" s="231"/>
      <c r="E151" s="231"/>
      <c r="F151" s="231"/>
      <c r="G151" s="231"/>
      <c r="H151" s="61" t="s">
        <v>2</v>
      </c>
      <c r="I151" s="60"/>
      <c r="J151" s="60"/>
      <c r="K151" s="164"/>
      <c r="L151" s="164"/>
    </row>
    <row r="152" spans="1:12" ht="14.5" x14ac:dyDescent="0.35">
      <c r="A152" s="239"/>
      <c r="B152" s="242"/>
      <c r="C152" s="232"/>
      <c r="D152" s="232"/>
      <c r="E152" s="232"/>
      <c r="F152" s="232"/>
      <c r="G152" s="232"/>
      <c r="H152" s="61" t="s">
        <v>118</v>
      </c>
      <c r="I152" s="60">
        <v>0</v>
      </c>
      <c r="J152" s="60"/>
      <c r="K152" s="164"/>
      <c r="L152" s="164"/>
    </row>
    <row r="153" spans="1:12" ht="42.65" customHeight="1" x14ac:dyDescent="0.35">
      <c r="A153" s="239"/>
      <c r="B153" s="28" t="s">
        <v>134</v>
      </c>
      <c r="C153" s="23" t="s">
        <v>245</v>
      </c>
      <c r="D153" s="23" t="s">
        <v>246</v>
      </c>
      <c r="E153" s="23" t="s">
        <v>247</v>
      </c>
      <c r="F153" s="23" t="s">
        <v>248</v>
      </c>
      <c r="G153" s="23" t="s">
        <v>116</v>
      </c>
      <c r="H153" s="44" t="s">
        <v>195</v>
      </c>
      <c r="I153" s="66">
        <v>475</v>
      </c>
      <c r="J153" s="66"/>
      <c r="K153" s="164"/>
      <c r="L153" s="164"/>
    </row>
    <row r="154" spans="1:12" ht="14.5" x14ac:dyDescent="0.35">
      <c r="A154" s="239"/>
      <c r="B154" s="240" t="s">
        <v>139</v>
      </c>
      <c r="C154" s="226" t="s">
        <v>249</v>
      </c>
      <c r="D154" s="226" t="s">
        <v>250</v>
      </c>
      <c r="E154" s="226"/>
      <c r="F154" s="226" t="s">
        <v>251</v>
      </c>
      <c r="G154" s="230" t="s">
        <v>116</v>
      </c>
      <c r="H154" s="56" t="s">
        <v>26</v>
      </c>
      <c r="I154" s="67">
        <f>SUM(I155:I158)</f>
        <v>0</v>
      </c>
      <c r="J154" s="67">
        <f>SUM(J155:J158)</f>
        <v>1300</v>
      </c>
      <c r="K154" s="166"/>
      <c r="L154" s="164"/>
    </row>
    <row r="155" spans="1:12" ht="14.5" x14ac:dyDescent="0.35">
      <c r="A155" s="239"/>
      <c r="B155" s="241"/>
      <c r="C155" s="226"/>
      <c r="D155" s="226"/>
      <c r="E155" s="226"/>
      <c r="F155" s="226"/>
      <c r="G155" s="231"/>
      <c r="H155" s="61" t="s">
        <v>117</v>
      </c>
      <c r="I155" s="63"/>
      <c r="J155" s="64"/>
      <c r="K155" s="167"/>
      <c r="L155" s="167"/>
    </row>
    <row r="156" spans="1:12" ht="14.5" x14ac:dyDescent="0.35">
      <c r="A156" s="239"/>
      <c r="B156" s="241"/>
      <c r="C156" s="226"/>
      <c r="D156" s="226"/>
      <c r="E156" s="226"/>
      <c r="F156" s="226"/>
      <c r="G156" s="231"/>
      <c r="H156" s="61" t="s">
        <v>1</v>
      </c>
      <c r="I156" s="63"/>
      <c r="J156" s="64"/>
      <c r="K156" s="167"/>
      <c r="L156" s="167"/>
    </row>
    <row r="157" spans="1:12" ht="14.5" x14ac:dyDescent="0.35">
      <c r="A157" s="239"/>
      <c r="B157" s="241"/>
      <c r="C157" s="226"/>
      <c r="D157" s="226"/>
      <c r="E157" s="226"/>
      <c r="F157" s="226"/>
      <c r="G157" s="231"/>
      <c r="H157" s="61" t="s">
        <v>2</v>
      </c>
      <c r="I157" s="63"/>
      <c r="J157" s="64"/>
      <c r="K157" s="167"/>
      <c r="L157" s="167"/>
    </row>
    <row r="158" spans="1:12" ht="14.5" x14ac:dyDescent="0.35">
      <c r="A158" s="239"/>
      <c r="B158" s="242"/>
      <c r="C158" s="226"/>
      <c r="D158" s="226"/>
      <c r="E158" s="226"/>
      <c r="F158" s="226"/>
      <c r="G158" s="232"/>
      <c r="H158" s="61" t="s">
        <v>118</v>
      </c>
      <c r="I158" s="65"/>
      <c r="J158" s="64">
        <v>1300</v>
      </c>
      <c r="K158" s="167"/>
      <c r="L158" s="167"/>
    </row>
    <row r="159" spans="1:12" ht="14.5" x14ac:dyDescent="0.35">
      <c r="A159" s="239"/>
      <c r="B159" s="240" t="s">
        <v>143</v>
      </c>
      <c r="C159" s="226" t="s">
        <v>252</v>
      </c>
      <c r="D159" s="226" t="s">
        <v>253</v>
      </c>
      <c r="E159" s="226" t="s">
        <v>254</v>
      </c>
      <c r="F159" s="226" t="s">
        <v>255</v>
      </c>
      <c r="G159" s="230" t="s">
        <v>236</v>
      </c>
      <c r="H159" s="56" t="s">
        <v>26</v>
      </c>
      <c r="I159" s="67">
        <f>SUM(I160:I163)</f>
        <v>0</v>
      </c>
      <c r="J159" s="67">
        <f>SUM(J160:J163)</f>
        <v>4400</v>
      </c>
      <c r="K159" s="166"/>
      <c r="L159" s="164"/>
    </row>
    <row r="160" spans="1:12" ht="14.5" x14ac:dyDescent="0.35">
      <c r="A160" s="239"/>
      <c r="B160" s="241"/>
      <c r="C160" s="226"/>
      <c r="D160" s="226"/>
      <c r="E160" s="226"/>
      <c r="F160" s="226"/>
      <c r="G160" s="231"/>
      <c r="H160" s="61" t="s">
        <v>117</v>
      </c>
      <c r="I160" s="63"/>
      <c r="J160" s="64"/>
      <c r="K160" s="167"/>
      <c r="L160" s="167"/>
    </row>
    <row r="161" spans="1:12" ht="14.5" x14ac:dyDescent="0.35">
      <c r="A161" s="239"/>
      <c r="B161" s="241"/>
      <c r="C161" s="226"/>
      <c r="D161" s="226"/>
      <c r="E161" s="226"/>
      <c r="F161" s="226"/>
      <c r="G161" s="231"/>
      <c r="H161" s="61" t="s">
        <v>1</v>
      </c>
      <c r="I161" s="63"/>
      <c r="J161" s="64">
        <v>2200</v>
      </c>
      <c r="K161" s="167"/>
      <c r="L161" s="167"/>
    </row>
    <row r="162" spans="1:12" ht="14.5" x14ac:dyDescent="0.35">
      <c r="A162" s="239"/>
      <c r="B162" s="241"/>
      <c r="C162" s="226"/>
      <c r="D162" s="226"/>
      <c r="E162" s="226"/>
      <c r="F162" s="226"/>
      <c r="G162" s="231"/>
      <c r="H162" s="61" t="s">
        <v>2</v>
      </c>
      <c r="I162" s="63"/>
      <c r="J162" s="64"/>
      <c r="K162" s="167"/>
      <c r="L162" s="167"/>
    </row>
    <row r="163" spans="1:12" ht="14.5" x14ac:dyDescent="0.35">
      <c r="A163" s="239"/>
      <c r="B163" s="242"/>
      <c r="C163" s="226"/>
      <c r="D163" s="226"/>
      <c r="E163" s="226"/>
      <c r="F163" s="226"/>
      <c r="G163" s="232"/>
      <c r="H163" s="61" t="s">
        <v>118</v>
      </c>
      <c r="I163" s="65"/>
      <c r="J163" s="64">
        <v>2200</v>
      </c>
      <c r="K163" s="167"/>
      <c r="L163" s="167"/>
    </row>
    <row r="164" spans="1:12" x14ac:dyDescent="0.35">
      <c r="A164" s="38" t="s">
        <v>256</v>
      </c>
      <c r="B164" s="38"/>
      <c r="C164" s="38"/>
      <c r="K164" s="288"/>
      <c r="L164" s="296"/>
    </row>
    <row r="165" spans="1:12" x14ac:dyDescent="0.35">
      <c r="A165" s="71" t="s">
        <v>257</v>
      </c>
      <c r="B165" s="74"/>
      <c r="C165" s="74"/>
      <c r="K165" s="288"/>
      <c r="L165" s="296"/>
    </row>
    <row r="166" spans="1:12" x14ac:dyDescent="0.35">
      <c r="A166" s="77" t="s">
        <v>80</v>
      </c>
      <c r="B166" s="74"/>
      <c r="C166" s="74"/>
      <c r="K166" s="288"/>
      <c r="L166" s="296"/>
    </row>
    <row r="167" spans="1:12" x14ac:dyDescent="0.35">
      <c r="A167" s="77" t="s">
        <v>258</v>
      </c>
      <c r="B167" s="74"/>
      <c r="C167" s="74"/>
      <c r="K167" s="288"/>
      <c r="L167" s="296"/>
    </row>
    <row r="168" spans="1:12" x14ac:dyDescent="0.35">
      <c r="K168" s="288"/>
      <c r="L168" s="296"/>
    </row>
    <row r="169" spans="1:12" x14ac:dyDescent="0.35">
      <c r="K169" s="288"/>
      <c r="L169" s="296"/>
    </row>
    <row r="170" spans="1:12" x14ac:dyDescent="0.35">
      <c r="A170" s="150"/>
      <c r="B170" s="2"/>
      <c r="C170" s="2"/>
      <c r="D170" s="2"/>
      <c r="E170" s="2"/>
      <c r="F170" s="2"/>
      <c r="G170" s="2"/>
      <c r="H170" s="2"/>
      <c r="I170" s="2"/>
      <c r="J170" s="202">
        <v>2021</v>
      </c>
      <c r="K170" s="219">
        <v>2022</v>
      </c>
      <c r="L170" s="219"/>
    </row>
    <row r="171" spans="1:12" x14ac:dyDescent="0.35">
      <c r="A171" s="14" t="s">
        <v>99</v>
      </c>
      <c r="B171" s="15" t="s">
        <v>100</v>
      </c>
      <c r="C171" s="16" t="s">
        <v>231</v>
      </c>
      <c r="D171" s="16" t="s">
        <v>102</v>
      </c>
      <c r="E171" s="16" t="s">
        <v>103</v>
      </c>
      <c r="F171" s="16" t="s">
        <v>104</v>
      </c>
      <c r="G171" s="16" t="s">
        <v>105</v>
      </c>
      <c r="H171" s="11" t="s">
        <v>106</v>
      </c>
      <c r="I171" s="25" t="s">
        <v>107</v>
      </c>
      <c r="J171" s="21" t="s">
        <v>108</v>
      </c>
      <c r="K171" s="200" t="s">
        <v>108</v>
      </c>
      <c r="L171" s="200" t="s">
        <v>109</v>
      </c>
    </row>
    <row r="172" spans="1:12" ht="65" x14ac:dyDescent="0.35">
      <c r="A172" s="239" t="s">
        <v>259</v>
      </c>
      <c r="B172" s="29" t="s">
        <v>111</v>
      </c>
      <c r="C172" s="30" t="s">
        <v>260</v>
      </c>
      <c r="D172" s="78"/>
      <c r="E172" s="30"/>
      <c r="F172" s="30" t="s">
        <v>0</v>
      </c>
      <c r="G172" s="30"/>
      <c r="H172" s="23" t="s">
        <v>261</v>
      </c>
      <c r="I172" s="79">
        <v>160</v>
      </c>
      <c r="J172" s="80"/>
      <c r="K172" s="165"/>
      <c r="L172" s="165"/>
    </row>
    <row r="173" spans="1:12" ht="39" x14ac:dyDescent="0.35">
      <c r="A173" s="239"/>
      <c r="B173" s="29" t="s">
        <v>119</v>
      </c>
      <c r="C173" s="30" t="s">
        <v>262</v>
      </c>
      <c r="D173" s="30" t="s">
        <v>29</v>
      </c>
      <c r="E173" s="30" t="s">
        <v>263</v>
      </c>
      <c r="F173" s="30" t="s">
        <v>0</v>
      </c>
      <c r="G173" s="30" t="s">
        <v>116</v>
      </c>
      <c r="H173" s="23" t="s">
        <v>261</v>
      </c>
      <c r="I173" s="66">
        <v>0</v>
      </c>
      <c r="J173" s="66">
        <v>550</v>
      </c>
      <c r="K173" s="164"/>
      <c r="L173" s="164"/>
    </row>
    <row r="174" spans="1:12" ht="48" x14ac:dyDescent="0.35">
      <c r="A174" s="239"/>
      <c r="B174" s="29" t="s">
        <v>130</v>
      </c>
      <c r="C174" s="78" t="s">
        <v>264</v>
      </c>
      <c r="D174" s="30"/>
      <c r="E174" s="30" t="s">
        <v>265</v>
      </c>
      <c r="F174" s="30" t="s">
        <v>0</v>
      </c>
      <c r="G174" s="30"/>
      <c r="H174" s="44"/>
      <c r="I174" s="82"/>
      <c r="J174" s="66"/>
      <c r="K174" s="164"/>
      <c r="L174" s="164"/>
    </row>
    <row r="175" spans="1:12" ht="14.5" customHeight="1" x14ac:dyDescent="0.35">
      <c r="A175" s="239"/>
      <c r="B175" s="240" t="s">
        <v>134</v>
      </c>
      <c r="C175" s="230" t="s">
        <v>266</v>
      </c>
      <c r="D175" s="230" t="s">
        <v>113</v>
      </c>
      <c r="E175" s="230" t="s">
        <v>267</v>
      </c>
      <c r="F175" s="230" t="s">
        <v>268</v>
      </c>
      <c r="G175" s="230" t="s">
        <v>123</v>
      </c>
      <c r="H175" s="44" t="s">
        <v>127</v>
      </c>
      <c r="I175" s="66">
        <v>475</v>
      </c>
      <c r="J175" s="81">
        <f>SUM(J176:J179)</f>
        <v>1100</v>
      </c>
      <c r="K175" s="166"/>
      <c r="L175" s="164"/>
    </row>
    <row r="176" spans="1:12" ht="14.5" customHeight="1" x14ac:dyDescent="0.35">
      <c r="A176" s="239"/>
      <c r="B176" s="241"/>
      <c r="C176" s="231"/>
      <c r="D176" s="231"/>
      <c r="E176" s="231"/>
      <c r="F176" s="231"/>
      <c r="G176" s="231"/>
      <c r="H176" s="23" t="s">
        <v>117</v>
      </c>
      <c r="I176" s="66"/>
      <c r="J176" s="66">
        <v>500</v>
      </c>
      <c r="K176" s="164"/>
      <c r="L176" s="164"/>
    </row>
    <row r="177" spans="1:12" ht="14.5" customHeight="1" x14ac:dyDescent="0.35">
      <c r="A177" s="239"/>
      <c r="B177" s="241"/>
      <c r="C177" s="231"/>
      <c r="D177" s="231"/>
      <c r="E177" s="231"/>
      <c r="F177" s="231"/>
      <c r="G177" s="231"/>
      <c r="H177" s="23" t="s">
        <v>1</v>
      </c>
      <c r="I177" s="66"/>
      <c r="J177" s="66">
        <v>40</v>
      </c>
      <c r="K177" s="164"/>
      <c r="L177" s="164"/>
    </row>
    <row r="178" spans="1:12" ht="14.5" customHeight="1" x14ac:dyDescent="0.35">
      <c r="A178" s="239"/>
      <c r="B178" s="241"/>
      <c r="C178" s="231"/>
      <c r="D178" s="231"/>
      <c r="E178" s="231"/>
      <c r="F178" s="231"/>
      <c r="G178" s="231"/>
      <c r="H178" s="23" t="s">
        <v>2</v>
      </c>
      <c r="I178" s="66"/>
      <c r="J178" s="66">
        <v>60</v>
      </c>
      <c r="K178" s="164"/>
      <c r="L178" s="164"/>
    </row>
    <row r="179" spans="1:12" ht="14.5" customHeight="1" x14ac:dyDescent="0.35">
      <c r="A179" s="239"/>
      <c r="B179" s="242"/>
      <c r="C179" s="232"/>
      <c r="D179" s="232"/>
      <c r="E179" s="232"/>
      <c r="F179" s="232"/>
      <c r="G179" s="232"/>
      <c r="H179" s="23" t="s">
        <v>118</v>
      </c>
      <c r="I179" s="66"/>
      <c r="J179" s="66">
        <v>500</v>
      </c>
      <c r="K179" s="164"/>
      <c r="L179" s="164"/>
    </row>
    <row r="180" spans="1:12" ht="14.5" x14ac:dyDescent="0.35">
      <c r="A180" s="239"/>
      <c r="B180" s="240" t="s">
        <v>139</v>
      </c>
      <c r="C180" s="226" t="s">
        <v>269</v>
      </c>
      <c r="D180" s="226" t="s">
        <v>270</v>
      </c>
      <c r="E180" s="226" t="s">
        <v>271</v>
      </c>
      <c r="F180" s="226" t="s">
        <v>268</v>
      </c>
      <c r="G180" s="230" t="s">
        <v>123</v>
      </c>
      <c r="H180" s="44" t="s">
        <v>26</v>
      </c>
      <c r="I180" s="81">
        <f>SUM(I181:I185)</f>
        <v>0</v>
      </c>
      <c r="J180" s="81">
        <f>SUM(J181:J184)</f>
        <v>1500</v>
      </c>
      <c r="K180" s="166"/>
      <c r="L180" s="164"/>
    </row>
    <row r="181" spans="1:12" ht="14.5" x14ac:dyDescent="0.35">
      <c r="A181" s="239"/>
      <c r="B181" s="241"/>
      <c r="C181" s="226"/>
      <c r="D181" s="226"/>
      <c r="E181" s="226"/>
      <c r="F181" s="226"/>
      <c r="G181" s="231"/>
      <c r="H181" s="23" t="s">
        <v>117</v>
      </c>
      <c r="I181" s="83"/>
      <c r="J181" s="84">
        <v>300</v>
      </c>
      <c r="K181" s="167"/>
      <c r="L181" s="167"/>
    </row>
    <row r="182" spans="1:12" ht="14.5" x14ac:dyDescent="0.35">
      <c r="A182" s="239"/>
      <c r="B182" s="241"/>
      <c r="C182" s="226"/>
      <c r="D182" s="226"/>
      <c r="E182" s="226"/>
      <c r="F182" s="226"/>
      <c r="G182" s="231"/>
      <c r="H182" s="23" t="s">
        <v>1</v>
      </c>
      <c r="I182" s="83"/>
      <c r="J182" s="84"/>
      <c r="K182" s="167"/>
      <c r="L182" s="167"/>
    </row>
    <row r="183" spans="1:12" ht="14.5" x14ac:dyDescent="0.35">
      <c r="A183" s="239"/>
      <c r="B183" s="241"/>
      <c r="C183" s="226"/>
      <c r="D183" s="226"/>
      <c r="E183" s="226"/>
      <c r="F183" s="226"/>
      <c r="G183" s="231"/>
      <c r="H183" s="23" t="s">
        <v>2</v>
      </c>
      <c r="I183" s="83"/>
      <c r="J183" s="84"/>
      <c r="K183" s="167"/>
      <c r="L183" s="167"/>
    </row>
    <row r="184" spans="1:12" ht="14.5" x14ac:dyDescent="0.35">
      <c r="A184" s="239"/>
      <c r="B184" s="241"/>
      <c r="C184" s="226"/>
      <c r="D184" s="226"/>
      <c r="E184" s="226"/>
      <c r="F184" s="226"/>
      <c r="G184" s="231"/>
      <c r="H184" s="23" t="s">
        <v>118</v>
      </c>
      <c r="I184" s="83"/>
      <c r="J184" s="84">
        <v>1200</v>
      </c>
      <c r="K184" s="167"/>
      <c r="L184" s="167"/>
    </row>
    <row r="185" spans="1:12" ht="14.5" x14ac:dyDescent="0.35">
      <c r="A185" s="239"/>
      <c r="B185" s="242"/>
      <c r="C185" s="226"/>
      <c r="D185" s="226"/>
      <c r="E185" s="226"/>
      <c r="F185" s="226"/>
      <c r="G185" s="232"/>
      <c r="H185" s="23" t="s">
        <v>272</v>
      </c>
      <c r="I185" s="85"/>
      <c r="J185" s="84">
        <v>113</v>
      </c>
      <c r="K185" s="167"/>
      <c r="L185" s="167"/>
    </row>
    <row r="186" spans="1:12" ht="14.5" x14ac:dyDescent="0.35">
      <c r="A186" s="239"/>
      <c r="B186" s="240" t="s">
        <v>143</v>
      </c>
      <c r="C186" s="226" t="s">
        <v>176</v>
      </c>
      <c r="D186" s="226" t="s">
        <v>113</v>
      </c>
      <c r="E186" s="226" t="s">
        <v>273</v>
      </c>
      <c r="F186" s="226" t="s">
        <v>268</v>
      </c>
      <c r="G186" s="230" t="s">
        <v>123</v>
      </c>
      <c r="H186" s="44" t="s">
        <v>26</v>
      </c>
      <c r="I186" s="81">
        <f>SUM(I187:I190)</f>
        <v>0</v>
      </c>
      <c r="J186" s="128">
        <f>SUM(J187:J190)</f>
        <v>91368</v>
      </c>
      <c r="K186" s="166"/>
      <c r="L186" s="164"/>
    </row>
    <row r="187" spans="1:12" ht="14.5" x14ac:dyDescent="0.35">
      <c r="A187" s="239"/>
      <c r="B187" s="241"/>
      <c r="C187" s="226"/>
      <c r="D187" s="226"/>
      <c r="E187" s="226"/>
      <c r="F187" s="226"/>
      <c r="G187" s="231"/>
      <c r="H187" s="23" t="s">
        <v>117</v>
      </c>
      <c r="I187" s="83"/>
      <c r="J187" s="84">
        <v>55000</v>
      </c>
      <c r="K187" s="167"/>
      <c r="L187" s="167"/>
    </row>
    <row r="188" spans="1:12" ht="14.5" x14ac:dyDescent="0.35">
      <c r="A188" s="239"/>
      <c r="B188" s="241"/>
      <c r="C188" s="226"/>
      <c r="D188" s="226"/>
      <c r="E188" s="226"/>
      <c r="F188" s="226"/>
      <c r="G188" s="231"/>
      <c r="H188" s="23" t="s">
        <v>1</v>
      </c>
      <c r="I188" s="83"/>
      <c r="J188" s="84">
        <v>1607</v>
      </c>
      <c r="K188" s="167"/>
      <c r="L188" s="167"/>
    </row>
    <row r="189" spans="1:12" ht="14.5" x14ac:dyDescent="0.35">
      <c r="A189" s="239"/>
      <c r="B189" s="241"/>
      <c r="C189" s="226"/>
      <c r="D189" s="226"/>
      <c r="E189" s="226"/>
      <c r="F189" s="226"/>
      <c r="G189" s="231"/>
      <c r="H189" s="23" t="s">
        <v>2</v>
      </c>
      <c r="I189" s="83"/>
      <c r="J189" s="84">
        <v>9761</v>
      </c>
      <c r="K189" s="167"/>
      <c r="L189" s="167"/>
    </row>
    <row r="190" spans="1:12" ht="14.5" x14ac:dyDescent="0.35">
      <c r="A190" s="239"/>
      <c r="B190" s="242"/>
      <c r="C190" s="226"/>
      <c r="D190" s="226"/>
      <c r="E190" s="226"/>
      <c r="F190" s="226"/>
      <c r="G190" s="232"/>
      <c r="H190" s="23" t="s">
        <v>118</v>
      </c>
      <c r="I190" s="85"/>
      <c r="J190" s="84">
        <v>25000</v>
      </c>
      <c r="K190" s="167"/>
      <c r="L190" s="167"/>
    </row>
    <row r="191" spans="1:12" ht="14.5" x14ac:dyDescent="0.35">
      <c r="A191" s="239"/>
      <c r="B191" s="240" t="s">
        <v>147</v>
      </c>
      <c r="C191" s="226" t="s">
        <v>274</v>
      </c>
      <c r="D191" s="226" t="s">
        <v>113</v>
      </c>
      <c r="E191" s="226"/>
      <c r="F191" s="226" t="s">
        <v>268</v>
      </c>
      <c r="G191" s="230" t="s">
        <v>123</v>
      </c>
      <c r="H191" s="44" t="s">
        <v>26</v>
      </c>
      <c r="I191" s="81">
        <f>SUM(I192:I195)</f>
        <v>0</v>
      </c>
      <c r="J191" s="81">
        <f>SUM(J192:J195)</f>
        <v>3900</v>
      </c>
      <c r="K191" s="166"/>
      <c r="L191" s="164"/>
    </row>
    <row r="192" spans="1:12" ht="14.5" x14ac:dyDescent="0.35">
      <c r="A192" s="239"/>
      <c r="B192" s="241"/>
      <c r="C192" s="226"/>
      <c r="D192" s="226"/>
      <c r="E192" s="226"/>
      <c r="F192" s="226"/>
      <c r="G192" s="231"/>
      <c r="H192" s="23" t="s">
        <v>117</v>
      </c>
      <c r="I192" s="83"/>
      <c r="J192" s="84">
        <v>3000</v>
      </c>
      <c r="K192" s="167"/>
      <c r="L192" s="167"/>
    </row>
    <row r="193" spans="1:12" ht="14.5" x14ac:dyDescent="0.35">
      <c r="A193" s="239"/>
      <c r="B193" s="241"/>
      <c r="C193" s="226"/>
      <c r="D193" s="226"/>
      <c r="E193" s="226"/>
      <c r="F193" s="226"/>
      <c r="G193" s="231"/>
      <c r="H193" s="23" t="s">
        <v>1</v>
      </c>
      <c r="I193" s="83"/>
      <c r="J193" s="84"/>
      <c r="K193" s="167"/>
      <c r="L193" s="167"/>
    </row>
    <row r="194" spans="1:12" ht="14.5" x14ac:dyDescent="0.35">
      <c r="A194" s="239"/>
      <c r="B194" s="241"/>
      <c r="C194" s="226"/>
      <c r="D194" s="226"/>
      <c r="E194" s="226"/>
      <c r="F194" s="226"/>
      <c r="G194" s="231"/>
      <c r="H194" s="23" t="s">
        <v>2</v>
      </c>
      <c r="I194" s="83"/>
      <c r="J194" s="84"/>
      <c r="K194" s="167"/>
      <c r="L194" s="167"/>
    </row>
    <row r="195" spans="1:12" ht="14.5" x14ac:dyDescent="0.35">
      <c r="A195" s="239"/>
      <c r="B195" s="242"/>
      <c r="C195" s="226"/>
      <c r="D195" s="226"/>
      <c r="E195" s="226"/>
      <c r="F195" s="226"/>
      <c r="G195" s="232"/>
      <c r="H195" s="23" t="s">
        <v>118</v>
      </c>
      <c r="I195" s="85"/>
      <c r="J195" s="84">
        <v>900</v>
      </c>
      <c r="K195" s="167"/>
      <c r="L195" s="167"/>
    </row>
    <row r="196" spans="1:12" ht="26" x14ac:dyDescent="0.35">
      <c r="A196" s="239"/>
      <c r="B196" s="29" t="s">
        <v>151</v>
      </c>
      <c r="C196" s="23" t="s">
        <v>361</v>
      </c>
      <c r="D196" s="23" t="s">
        <v>29</v>
      </c>
      <c r="E196" s="23" t="s">
        <v>275</v>
      </c>
      <c r="F196" s="23" t="s">
        <v>276</v>
      </c>
      <c r="G196" s="30" t="s">
        <v>123</v>
      </c>
      <c r="H196" s="23" t="s">
        <v>29</v>
      </c>
      <c r="I196" s="66"/>
      <c r="J196" s="66">
        <v>361</v>
      </c>
      <c r="K196" s="164">
        <v>344</v>
      </c>
      <c r="L196" s="164"/>
    </row>
    <row r="197" spans="1:12" ht="14.5" x14ac:dyDescent="0.35">
      <c r="A197" s="239"/>
      <c r="B197" s="240" t="s">
        <v>155</v>
      </c>
      <c r="C197" s="226" t="s">
        <v>363</v>
      </c>
      <c r="D197" s="226" t="s">
        <v>277</v>
      </c>
      <c r="E197" s="226" t="s">
        <v>362</v>
      </c>
      <c r="F197" s="226" t="s">
        <v>276</v>
      </c>
      <c r="G197" s="230" t="s">
        <v>116</v>
      </c>
      <c r="H197" s="44" t="s">
        <v>26</v>
      </c>
      <c r="I197" s="81">
        <f>SUM(I198:I201)</f>
        <v>0</v>
      </c>
      <c r="J197" s="81">
        <f>SUM(J198:J201)</f>
        <v>220</v>
      </c>
      <c r="K197" s="81">
        <f>SUM(K198:K201)</f>
        <v>526</v>
      </c>
      <c r="L197" s="164"/>
    </row>
    <row r="198" spans="1:12" ht="14.5" x14ac:dyDescent="0.35">
      <c r="A198" s="239"/>
      <c r="B198" s="241"/>
      <c r="C198" s="226"/>
      <c r="D198" s="226"/>
      <c r="E198" s="226"/>
      <c r="F198" s="226"/>
      <c r="G198" s="231"/>
      <c r="H198" s="23" t="s">
        <v>117</v>
      </c>
      <c r="I198" s="83"/>
      <c r="J198" s="84">
        <v>220</v>
      </c>
      <c r="K198" s="167">
        <f>26+500</f>
        <v>526</v>
      </c>
      <c r="L198" s="167"/>
    </row>
    <row r="199" spans="1:12" ht="14.5" x14ac:dyDescent="0.35">
      <c r="A199" s="239"/>
      <c r="B199" s="241"/>
      <c r="C199" s="226"/>
      <c r="D199" s="226"/>
      <c r="E199" s="226"/>
      <c r="F199" s="226"/>
      <c r="G199" s="231"/>
      <c r="H199" s="23" t="s">
        <v>1</v>
      </c>
      <c r="I199" s="83"/>
      <c r="J199" s="84"/>
      <c r="K199" s="167"/>
      <c r="L199" s="167"/>
    </row>
    <row r="200" spans="1:12" ht="14.5" x14ac:dyDescent="0.35">
      <c r="A200" s="239"/>
      <c r="B200" s="241"/>
      <c r="C200" s="226"/>
      <c r="D200" s="226"/>
      <c r="E200" s="226"/>
      <c r="F200" s="226"/>
      <c r="G200" s="231"/>
      <c r="H200" s="23" t="s">
        <v>2</v>
      </c>
      <c r="I200" s="83"/>
      <c r="J200" s="84"/>
      <c r="K200" s="167"/>
      <c r="L200" s="167"/>
    </row>
    <row r="201" spans="1:12" ht="14.5" x14ac:dyDescent="0.35">
      <c r="A201" s="239"/>
      <c r="B201" s="242"/>
      <c r="C201" s="226"/>
      <c r="D201" s="226"/>
      <c r="E201" s="226"/>
      <c r="F201" s="226"/>
      <c r="G201" s="232"/>
      <c r="H201" s="23" t="s">
        <v>118</v>
      </c>
      <c r="I201" s="85"/>
      <c r="J201" s="84"/>
      <c r="K201" s="167"/>
      <c r="L201" s="167"/>
    </row>
    <row r="202" spans="1:12" ht="39" x14ac:dyDescent="0.35">
      <c r="A202" s="239"/>
      <c r="B202" s="29" t="s">
        <v>160</v>
      </c>
      <c r="C202" s="23" t="s">
        <v>278</v>
      </c>
      <c r="D202" s="23" t="s">
        <v>279</v>
      </c>
      <c r="E202" s="23" t="s">
        <v>280</v>
      </c>
      <c r="F202" s="23" t="s">
        <v>0</v>
      </c>
      <c r="G202" s="23" t="s">
        <v>116</v>
      </c>
      <c r="H202" s="23" t="s">
        <v>281</v>
      </c>
      <c r="I202" s="66"/>
      <c r="J202" s="66"/>
      <c r="K202" s="164"/>
      <c r="L202" s="164"/>
    </row>
    <row r="203" spans="1:12" x14ac:dyDescent="0.35">
      <c r="A203" s="38" t="s">
        <v>282</v>
      </c>
      <c r="B203" s="38"/>
      <c r="C203" s="38"/>
      <c r="D203" s="38"/>
      <c r="E203" s="38"/>
      <c r="K203" s="288"/>
      <c r="L203" s="296"/>
    </row>
    <row r="204" spans="1:12" x14ac:dyDescent="0.35">
      <c r="A204" s="71" t="s">
        <v>283</v>
      </c>
      <c r="B204" s="68"/>
      <c r="C204" s="68"/>
      <c r="D204" s="68"/>
      <c r="E204" s="68"/>
      <c r="K204" s="288"/>
      <c r="L204" s="296"/>
    </row>
    <row r="205" spans="1:12" x14ac:dyDescent="0.35">
      <c r="A205" s="77" t="s">
        <v>284</v>
      </c>
      <c r="B205" s="68"/>
      <c r="C205" s="68"/>
      <c r="D205" s="68"/>
      <c r="E205" s="68"/>
      <c r="K205" s="288"/>
      <c r="L205" s="296"/>
    </row>
    <row r="206" spans="1:12" x14ac:dyDescent="0.35">
      <c r="A206" s="77" t="s">
        <v>82</v>
      </c>
      <c r="B206" s="68"/>
      <c r="C206" s="68"/>
      <c r="D206" s="68"/>
      <c r="E206" s="68"/>
      <c r="K206" s="288"/>
      <c r="L206" s="296"/>
    </row>
    <row r="207" spans="1:12" x14ac:dyDescent="0.35">
      <c r="K207" s="288"/>
      <c r="L207" s="296"/>
    </row>
    <row r="208" spans="1:12" x14ac:dyDescent="0.35">
      <c r="A208" s="150"/>
      <c r="B208" s="2"/>
      <c r="C208" s="2"/>
      <c r="D208" s="2"/>
      <c r="E208" s="2"/>
      <c r="F208" s="2"/>
      <c r="G208" s="2"/>
      <c r="H208" s="2"/>
      <c r="I208" s="2"/>
      <c r="J208" s="202">
        <v>2021</v>
      </c>
      <c r="K208" s="219">
        <v>2022</v>
      </c>
      <c r="L208" s="219"/>
    </row>
    <row r="209" spans="1:12" x14ac:dyDescent="0.35">
      <c r="A209" s="14" t="s">
        <v>99</v>
      </c>
      <c r="B209" s="15" t="s">
        <v>100</v>
      </c>
      <c r="C209" s="16" t="s">
        <v>231</v>
      </c>
      <c r="D209" s="16" t="s">
        <v>102</v>
      </c>
      <c r="E209" s="16" t="s">
        <v>103</v>
      </c>
      <c r="F209" s="16" t="s">
        <v>104</v>
      </c>
      <c r="G209" s="16" t="s">
        <v>105</v>
      </c>
      <c r="H209" s="11" t="s">
        <v>106</v>
      </c>
      <c r="I209" s="25" t="s">
        <v>107</v>
      </c>
      <c r="J209" s="21" t="s">
        <v>108</v>
      </c>
      <c r="K209" s="200" t="s">
        <v>108</v>
      </c>
      <c r="L209" s="200" t="s">
        <v>109</v>
      </c>
    </row>
    <row r="210" spans="1:12" ht="39" x14ac:dyDescent="0.35">
      <c r="A210" s="239" t="s">
        <v>366</v>
      </c>
      <c r="B210" s="29" t="s">
        <v>111</v>
      </c>
      <c r="C210" s="30" t="s">
        <v>285</v>
      </c>
      <c r="D210" s="78" t="s">
        <v>29</v>
      </c>
      <c r="E210" s="30"/>
      <c r="F210" s="30"/>
      <c r="G210" s="30"/>
      <c r="H210" s="23" t="s">
        <v>261</v>
      </c>
      <c r="I210" s="79">
        <v>160</v>
      </c>
      <c r="J210" s="80">
        <v>400</v>
      </c>
      <c r="K210" s="165"/>
      <c r="L210" s="165"/>
    </row>
    <row r="211" spans="1:12" ht="39" x14ac:dyDescent="0.35">
      <c r="A211" s="239"/>
      <c r="B211" s="29" t="s">
        <v>119</v>
      </c>
      <c r="C211" s="30" t="s">
        <v>286</v>
      </c>
      <c r="D211" s="30" t="s">
        <v>29</v>
      </c>
      <c r="E211" s="30"/>
      <c r="F211" s="30"/>
      <c r="G211" s="30"/>
      <c r="H211" s="23" t="s">
        <v>261</v>
      </c>
      <c r="I211" s="66">
        <v>0</v>
      </c>
      <c r="J211" s="66">
        <v>183</v>
      </c>
      <c r="K211" s="164"/>
      <c r="L211" s="164"/>
    </row>
    <row r="212" spans="1:12" ht="36" x14ac:dyDescent="0.35">
      <c r="A212" s="239"/>
      <c r="B212" s="29" t="s">
        <v>130</v>
      </c>
      <c r="C212" s="78" t="s">
        <v>287</v>
      </c>
      <c r="D212" s="30" t="s">
        <v>288</v>
      </c>
      <c r="E212" s="30"/>
      <c r="F212" s="30"/>
      <c r="G212" s="30"/>
      <c r="H212" s="23" t="s">
        <v>288</v>
      </c>
      <c r="I212" s="82"/>
      <c r="J212" s="66">
        <v>200</v>
      </c>
      <c r="K212" s="164"/>
      <c r="L212" s="164"/>
    </row>
    <row r="213" spans="1:12" ht="14.5" customHeight="1" x14ac:dyDescent="0.35">
      <c r="A213" s="239"/>
      <c r="B213" s="240" t="s">
        <v>134</v>
      </c>
      <c r="C213" s="230" t="s">
        <v>289</v>
      </c>
      <c r="D213" s="230" t="s">
        <v>242</v>
      </c>
      <c r="E213" s="230"/>
      <c r="F213" s="230" t="s">
        <v>290</v>
      </c>
      <c r="G213" s="230" t="s">
        <v>123</v>
      </c>
      <c r="H213" s="44" t="s">
        <v>127</v>
      </c>
      <c r="I213" s="66">
        <v>475</v>
      </c>
      <c r="J213" s="81">
        <f>SUM(J214:J217)</f>
        <v>400</v>
      </c>
      <c r="K213" s="166"/>
      <c r="L213" s="164"/>
    </row>
    <row r="214" spans="1:12" ht="14.5" customHeight="1" x14ac:dyDescent="0.35">
      <c r="A214" s="239"/>
      <c r="B214" s="241"/>
      <c r="C214" s="231"/>
      <c r="D214" s="231"/>
      <c r="E214" s="231"/>
      <c r="F214" s="231"/>
      <c r="G214" s="231"/>
      <c r="H214" s="23" t="s">
        <v>117</v>
      </c>
      <c r="I214" s="66"/>
      <c r="J214" s="66"/>
      <c r="K214" s="164"/>
      <c r="L214" s="164"/>
    </row>
    <row r="215" spans="1:12" ht="14.5" customHeight="1" x14ac:dyDescent="0.35">
      <c r="A215" s="239"/>
      <c r="B215" s="241"/>
      <c r="C215" s="231"/>
      <c r="D215" s="231"/>
      <c r="E215" s="231"/>
      <c r="F215" s="231"/>
      <c r="G215" s="231"/>
      <c r="H215" s="23" t="s">
        <v>1</v>
      </c>
      <c r="I215" s="66"/>
      <c r="J215" s="66"/>
      <c r="K215" s="164"/>
      <c r="L215" s="164"/>
    </row>
    <row r="216" spans="1:12" ht="14.5" customHeight="1" x14ac:dyDescent="0.35">
      <c r="A216" s="239"/>
      <c r="B216" s="241"/>
      <c r="C216" s="231"/>
      <c r="D216" s="231"/>
      <c r="E216" s="231"/>
      <c r="F216" s="231"/>
      <c r="G216" s="231"/>
      <c r="H216" s="23" t="s">
        <v>2</v>
      </c>
      <c r="I216" s="66"/>
      <c r="J216" s="66"/>
      <c r="K216" s="164"/>
      <c r="L216" s="164"/>
    </row>
    <row r="217" spans="1:12" ht="14.5" customHeight="1" x14ac:dyDescent="0.35">
      <c r="A217" s="239"/>
      <c r="B217" s="242"/>
      <c r="C217" s="232"/>
      <c r="D217" s="232"/>
      <c r="E217" s="232"/>
      <c r="F217" s="232"/>
      <c r="G217" s="232"/>
      <c r="H217" s="23" t="s">
        <v>118</v>
      </c>
      <c r="I217" s="66"/>
      <c r="J217" s="66">
        <v>400</v>
      </c>
      <c r="K217" s="164"/>
      <c r="L217" s="164"/>
    </row>
    <row r="218" spans="1:12" ht="14.5" x14ac:dyDescent="0.35">
      <c r="A218" s="239"/>
      <c r="B218" s="240" t="s">
        <v>139</v>
      </c>
      <c r="C218" s="226" t="s">
        <v>291</v>
      </c>
      <c r="D218" s="226" t="s">
        <v>292</v>
      </c>
      <c r="E218" s="226"/>
      <c r="F218" s="226" t="s">
        <v>290</v>
      </c>
      <c r="G218" s="230" t="s">
        <v>123</v>
      </c>
      <c r="H218" s="44" t="s">
        <v>26</v>
      </c>
      <c r="I218" s="81">
        <f>SUM(I219:I223)</f>
        <v>0</v>
      </c>
      <c r="J218" s="81">
        <f>SUM(J219:J222)</f>
        <v>291213</v>
      </c>
      <c r="K218" s="166"/>
      <c r="L218" s="164"/>
    </row>
    <row r="219" spans="1:12" ht="14.5" x14ac:dyDescent="0.35">
      <c r="A219" s="239"/>
      <c r="B219" s="241"/>
      <c r="C219" s="226"/>
      <c r="D219" s="226"/>
      <c r="E219" s="226"/>
      <c r="F219" s="226"/>
      <c r="G219" s="231"/>
      <c r="H219" s="23" t="s">
        <v>117</v>
      </c>
      <c r="I219" s="83"/>
      <c r="J219" s="84"/>
      <c r="K219" s="167"/>
      <c r="L219" s="167"/>
    </row>
    <row r="220" spans="1:12" ht="14.5" x14ac:dyDescent="0.35">
      <c r="A220" s="239"/>
      <c r="B220" s="241"/>
      <c r="C220" s="226"/>
      <c r="D220" s="226"/>
      <c r="E220" s="226"/>
      <c r="F220" s="226"/>
      <c r="G220" s="231"/>
      <c r="H220" s="23" t="s">
        <v>1</v>
      </c>
      <c r="I220" s="83"/>
      <c r="J220" s="84">
        <v>4812</v>
      </c>
      <c r="K220" s="167"/>
      <c r="L220" s="167"/>
    </row>
    <row r="221" spans="1:12" ht="14.5" x14ac:dyDescent="0.35">
      <c r="A221" s="239"/>
      <c r="B221" s="241"/>
      <c r="C221" s="226"/>
      <c r="D221" s="226"/>
      <c r="E221" s="226"/>
      <c r="F221" s="226"/>
      <c r="G221" s="231"/>
      <c r="H221" s="23" t="s">
        <v>2</v>
      </c>
      <c r="I221" s="83"/>
      <c r="J221" s="84">
        <v>6401</v>
      </c>
      <c r="K221" s="167"/>
      <c r="L221" s="167"/>
    </row>
    <row r="222" spans="1:12" ht="14.5" x14ac:dyDescent="0.35">
      <c r="A222" s="239"/>
      <c r="B222" s="241"/>
      <c r="C222" s="226"/>
      <c r="D222" s="226"/>
      <c r="E222" s="226"/>
      <c r="F222" s="226"/>
      <c r="G222" s="231"/>
      <c r="H222" s="23" t="s">
        <v>118</v>
      </c>
      <c r="I222" s="83"/>
      <c r="J222" s="84">
        <v>280000</v>
      </c>
      <c r="K222" s="167"/>
      <c r="L222" s="167"/>
    </row>
    <row r="223" spans="1:12" ht="14.5" x14ac:dyDescent="0.35">
      <c r="A223" s="239"/>
      <c r="B223" s="242"/>
      <c r="C223" s="226"/>
      <c r="D223" s="226"/>
      <c r="E223" s="226"/>
      <c r="F223" s="226"/>
      <c r="G223" s="232"/>
      <c r="H223" s="23" t="s">
        <v>272</v>
      </c>
      <c r="I223" s="85"/>
      <c r="J223" s="84"/>
      <c r="K223" s="167"/>
      <c r="L223" s="167"/>
    </row>
    <row r="224" spans="1:12" ht="14.5" x14ac:dyDescent="0.35">
      <c r="A224" s="239"/>
      <c r="B224" s="277" t="s">
        <v>143</v>
      </c>
      <c r="C224" s="271" t="s">
        <v>293</v>
      </c>
      <c r="D224" s="271" t="s">
        <v>294</v>
      </c>
      <c r="E224" s="271"/>
      <c r="F224" s="271"/>
      <c r="G224" s="278"/>
      <c r="H224" s="279" t="s">
        <v>26</v>
      </c>
      <c r="I224" s="81">
        <f>SUM(I225:I228)</f>
        <v>0</v>
      </c>
      <c r="J224" s="81">
        <f>SUM(J225:J228)</f>
        <v>37000</v>
      </c>
      <c r="K224" s="166"/>
      <c r="L224" s="164"/>
    </row>
    <row r="225" spans="1:12" ht="14.5" x14ac:dyDescent="0.35">
      <c r="A225" s="239"/>
      <c r="B225" s="280"/>
      <c r="C225" s="271"/>
      <c r="D225" s="271"/>
      <c r="E225" s="271"/>
      <c r="F225" s="271"/>
      <c r="G225" s="281"/>
      <c r="H225" s="272" t="s">
        <v>117</v>
      </c>
      <c r="I225" s="282"/>
      <c r="J225" s="283">
        <v>25000</v>
      </c>
      <c r="K225" s="168"/>
      <c r="L225" s="167"/>
    </row>
    <row r="226" spans="1:12" ht="14.5" x14ac:dyDescent="0.35">
      <c r="A226" s="239"/>
      <c r="B226" s="280"/>
      <c r="C226" s="271"/>
      <c r="D226" s="271"/>
      <c r="E226" s="271"/>
      <c r="F226" s="271"/>
      <c r="G226" s="281"/>
      <c r="H226" s="272" t="s">
        <v>1</v>
      </c>
      <c r="I226" s="282"/>
      <c r="J226" s="283"/>
      <c r="K226" s="168"/>
      <c r="L226" s="167"/>
    </row>
    <row r="227" spans="1:12" ht="14.5" x14ac:dyDescent="0.35">
      <c r="A227" s="239"/>
      <c r="B227" s="280"/>
      <c r="C227" s="271"/>
      <c r="D227" s="271"/>
      <c r="E227" s="271"/>
      <c r="F227" s="271"/>
      <c r="G227" s="281"/>
      <c r="H227" s="272" t="s">
        <v>2</v>
      </c>
      <c r="I227" s="282"/>
      <c r="J227" s="283"/>
      <c r="K227" s="168"/>
      <c r="L227" s="167"/>
    </row>
    <row r="228" spans="1:12" ht="14.5" x14ac:dyDescent="0.35">
      <c r="A228" s="239"/>
      <c r="B228" s="284"/>
      <c r="C228" s="271"/>
      <c r="D228" s="271"/>
      <c r="E228" s="271"/>
      <c r="F228" s="271"/>
      <c r="G228" s="285"/>
      <c r="H228" s="272" t="s">
        <v>118</v>
      </c>
      <c r="I228" s="286"/>
      <c r="J228" s="283">
        <v>12000</v>
      </c>
      <c r="K228" s="168"/>
      <c r="L228" s="167"/>
    </row>
    <row r="229" spans="1:12" ht="14.5" hidden="1" x14ac:dyDescent="0.35">
      <c r="A229" s="239"/>
      <c r="B229" s="240" t="s">
        <v>147</v>
      </c>
      <c r="C229" s="243" t="s">
        <v>295</v>
      </c>
      <c r="D229" s="226" t="s">
        <v>113</v>
      </c>
      <c r="E229" s="226"/>
      <c r="F229" s="226"/>
      <c r="G229" s="230"/>
      <c r="H229" s="44" t="s">
        <v>26</v>
      </c>
      <c r="I229" s="81">
        <f>SUM(I230:I233)</f>
        <v>0</v>
      </c>
      <c r="J229" s="81">
        <f>SUM(J230:J233)</f>
        <v>10000</v>
      </c>
      <c r="K229" s="166"/>
      <c r="L229" s="164"/>
    </row>
    <row r="230" spans="1:12" ht="14.5" hidden="1" x14ac:dyDescent="0.35">
      <c r="A230" s="239"/>
      <c r="B230" s="241"/>
      <c r="C230" s="243"/>
      <c r="D230" s="226"/>
      <c r="E230" s="226"/>
      <c r="F230" s="226"/>
      <c r="G230" s="231"/>
      <c r="H230" s="23" t="s">
        <v>117</v>
      </c>
      <c r="I230" s="83"/>
      <c r="J230" s="84">
        <v>4000</v>
      </c>
      <c r="K230" s="167"/>
      <c r="L230" s="167"/>
    </row>
    <row r="231" spans="1:12" ht="14.5" hidden="1" x14ac:dyDescent="0.35">
      <c r="A231" s="239"/>
      <c r="B231" s="241"/>
      <c r="C231" s="243"/>
      <c r="D231" s="226"/>
      <c r="E231" s="226"/>
      <c r="F231" s="226"/>
      <c r="G231" s="231"/>
      <c r="H231" s="23" t="s">
        <v>1</v>
      </c>
      <c r="I231" s="83"/>
      <c r="J231" s="84">
        <v>250</v>
      </c>
      <c r="K231" s="167"/>
      <c r="L231" s="167"/>
    </row>
    <row r="232" spans="1:12" ht="14.5" hidden="1" x14ac:dyDescent="0.35">
      <c r="A232" s="239"/>
      <c r="B232" s="241"/>
      <c r="C232" s="243"/>
      <c r="D232" s="226"/>
      <c r="E232" s="226"/>
      <c r="F232" s="226"/>
      <c r="G232" s="231"/>
      <c r="H232" s="23" t="s">
        <v>2</v>
      </c>
      <c r="I232" s="83"/>
      <c r="J232" s="84">
        <v>250</v>
      </c>
      <c r="K232" s="167"/>
      <c r="L232" s="167"/>
    </row>
    <row r="233" spans="1:12" ht="14.5" hidden="1" x14ac:dyDescent="0.35">
      <c r="A233" s="239"/>
      <c r="B233" s="242"/>
      <c r="C233" s="243"/>
      <c r="D233" s="226"/>
      <c r="E233" s="226"/>
      <c r="F233" s="226"/>
      <c r="G233" s="232"/>
      <c r="H233" s="23" t="s">
        <v>118</v>
      </c>
      <c r="I233" s="85"/>
      <c r="J233" s="84">
        <v>5500</v>
      </c>
      <c r="K233" s="167"/>
      <c r="L233" s="167"/>
    </row>
    <row r="234" spans="1:12" x14ac:dyDescent="0.35">
      <c r="A234" s="38" t="s">
        <v>296</v>
      </c>
      <c r="B234" s="38"/>
      <c r="C234" s="38"/>
      <c r="D234" s="38"/>
      <c r="E234" s="38"/>
      <c r="F234" s="38"/>
      <c r="K234" s="288"/>
      <c r="L234" s="296"/>
    </row>
    <row r="235" spans="1:12" x14ac:dyDescent="0.35">
      <c r="A235" s="71" t="s">
        <v>297</v>
      </c>
      <c r="B235" s="68"/>
      <c r="C235" s="68"/>
      <c r="D235" s="68"/>
      <c r="E235" s="68"/>
      <c r="F235" s="68"/>
      <c r="K235" s="288"/>
      <c r="L235" s="296"/>
    </row>
    <row r="236" spans="1:12" x14ac:dyDescent="0.35">
      <c r="A236" s="77" t="s">
        <v>84</v>
      </c>
      <c r="B236" s="68"/>
      <c r="C236" s="68"/>
      <c r="D236" s="68"/>
      <c r="E236" s="68"/>
      <c r="F236" s="68"/>
      <c r="K236" s="288"/>
      <c r="L236" s="296"/>
    </row>
    <row r="237" spans="1:12" x14ac:dyDescent="0.35">
      <c r="K237" s="288"/>
      <c r="L237" s="296"/>
    </row>
    <row r="238" spans="1:12" x14ac:dyDescent="0.35">
      <c r="K238" s="288"/>
      <c r="L238" s="296"/>
    </row>
    <row r="239" spans="1:12" ht="25" customHeight="1" x14ac:dyDescent="0.35">
      <c r="A239" s="176" t="s">
        <v>298</v>
      </c>
      <c r="B239" s="177"/>
      <c r="C239" s="177"/>
      <c r="D239" s="177"/>
      <c r="E239" s="177"/>
      <c r="F239" s="177"/>
      <c r="G239" s="177"/>
      <c r="H239" s="177"/>
      <c r="I239" s="177"/>
      <c r="J239" s="202">
        <v>2021</v>
      </c>
      <c r="K239" s="219">
        <v>2022</v>
      </c>
      <c r="L239" s="219"/>
    </row>
    <row r="240" spans="1:12" x14ac:dyDescent="0.35">
      <c r="A240" s="181" t="s">
        <v>99</v>
      </c>
      <c r="B240" s="182" t="s">
        <v>100</v>
      </c>
      <c r="C240" s="178" t="s">
        <v>101</v>
      </c>
      <c r="D240" s="178" t="s">
        <v>102</v>
      </c>
      <c r="E240" s="178" t="s">
        <v>103</v>
      </c>
      <c r="F240" s="178" t="s">
        <v>104</v>
      </c>
      <c r="G240" s="178" t="s">
        <v>105</v>
      </c>
      <c r="H240" s="178" t="s">
        <v>106</v>
      </c>
      <c r="I240" s="183" t="s">
        <v>107</v>
      </c>
      <c r="J240" s="21" t="s">
        <v>108</v>
      </c>
      <c r="K240" s="200" t="s">
        <v>108</v>
      </c>
      <c r="L240" s="200" t="s">
        <v>109</v>
      </c>
    </row>
    <row r="241" spans="1:12" ht="150" customHeight="1" x14ac:dyDescent="0.35">
      <c r="A241" s="234" t="s">
        <v>368</v>
      </c>
      <c r="B241" s="94" t="s">
        <v>111</v>
      </c>
      <c r="C241" s="93" t="s">
        <v>299</v>
      </c>
      <c r="D241" s="147" t="s">
        <v>300</v>
      </c>
      <c r="E241" s="23" t="s">
        <v>301</v>
      </c>
      <c r="F241" s="147" t="s">
        <v>302</v>
      </c>
      <c r="G241" s="93" t="s">
        <v>116</v>
      </c>
      <c r="H241" s="93" t="s">
        <v>261</v>
      </c>
      <c r="I241" s="91"/>
      <c r="J241" s="92"/>
      <c r="K241" s="300"/>
      <c r="L241" s="169"/>
    </row>
    <row r="242" spans="1:12" ht="150" customHeight="1" x14ac:dyDescent="0.35">
      <c r="A242" s="235"/>
      <c r="B242" s="94" t="s">
        <v>119</v>
      </c>
      <c r="C242" s="93" t="s">
        <v>303</v>
      </c>
      <c r="D242" s="147" t="s">
        <v>304</v>
      </c>
      <c r="E242" s="147" t="s">
        <v>305</v>
      </c>
      <c r="F242" s="147" t="s">
        <v>306</v>
      </c>
      <c r="G242" s="93" t="s">
        <v>116</v>
      </c>
      <c r="H242" s="93" t="s">
        <v>261</v>
      </c>
      <c r="I242" s="91"/>
      <c r="J242" s="92"/>
      <c r="K242" s="300"/>
      <c r="L242" s="301"/>
    </row>
    <row r="243" spans="1:12" ht="14.5" x14ac:dyDescent="0.35">
      <c r="A243" s="10"/>
      <c r="B243" s="10"/>
      <c r="C243" s="95"/>
      <c r="D243" s="95"/>
      <c r="E243" s="95"/>
      <c r="F243" s="95"/>
      <c r="G243" s="95"/>
      <c r="H243" s="95"/>
      <c r="I243" s="10"/>
      <c r="J243" s="10"/>
      <c r="K243" s="302"/>
      <c r="L243" s="302"/>
    </row>
    <row r="244" spans="1:12" ht="14.5" x14ac:dyDescent="0.35">
      <c r="A244" s="10"/>
      <c r="B244" s="97"/>
      <c r="C244" s="96"/>
      <c r="D244" s="96"/>
      <c r="E244" s="96"/>
      <c r="F244" s="96"/>
      <c r="G244" s="96"/>
      <c r="H244" s="96"/>
      <c r="I244" s="97"/>
      <c r="J244" s="99"/>
      <c r="K244" s="303"/>
      <c r="L244" s="303"/>
    </row>
    <row r="245" spans="1:12" x14ac:dyDescent="0.35">
      <c r="A245" s="10"/>
      <c r="B245" s="2"/>
      <c r="C245" s="2"/>
      <c r="D245" s="2"/>
      <c r="E245" s="2"/>
      <c r="F245" s="2"/>
      <c r="G245" s="2"/>
      <c r="H245" s="2"/>
      <c r="I245" s="2"/>
      <c r="J245" s="202">
        <v>2021</v>
      </c>
      <c r="K245" s="219">
        <v>2022</v>
      </c>
      <c r="L245" s="219"/>
    </row>
    <row r="246" spans="1:12" x14ac:dyDescent="0.35">
      <c r="A246" s="86" t="s">
        <v>99</v>
      </c>
      <c r="B246" s="87" t="s">
        <v>100</v>
      </c>
      <c r="C246" s="88" t="s">
        <v>101</v>
      </c>
      <c r="D246" s="88" t="s">
        <v>102</v>
      </c>
      <c r="E246" s="88" t="s">
        <v>103</v>
      </c>
      <c r="F246" s="88" t="s">
        <v>104</v>
      </c>
      <c r="G246" s="88" t="s">
        <v>105</v>
      </c>
      <c r="H246" s="89" t="s">
        <v>106</v>
      </c>
      <c r="I246" s="90" t="s">
        <v>107</v>
      </c>
      <c r="J246" s="21" t="s">
        <v>108</v>
      </c>
      <c r="K246" s="200" t="s">
        <v>108</v>
      </c>
      <c r="L246" s="200" t="s">
        <v>109</v>
      </c>
    </row>
    <row r="247" spans="1:12" ht="69" customHeight="1" x14ac:dyDescent="0.35">
      <c r="A247" s="236" t="s">
        <v>369</v>
      </c>
      <c r="B247" s="94" t="s">
        <v>111</v>
      </c>
      <c r="C247" s="93" t="s">
        <v>307</v>
      </c>
      <c r="D247" s="93"/>
      <c r="E247" s="93" t="s">
        <v>308</v>
      </c>
      <c r="F247" s="93" t="s">
        <v>309</v>
      </c>
      <c r="G247" s="93"/>
      <c r="H247" s="93" t="s">
        <v>261</v>
      </c>
      <c r="I247" s="98" t="s">
        <v>5</v>
      </c>
      <c r="J247" s="92"/>
      <c r="K247" s="300"/>
      <c r="L247" s="301"/>
    </row>
    <row r="248" spans="1:12" ht="63" customHeight="1" x14ac:dyDescent="0.35">
      <c r="A248" s="237"/>
      <c r="B248" s="94" t="s">
        <v>119</v>
      </c>
      <c r="C248" s="93" t="s">
        <v>310</v>
      </c>
      <c r="D248" s="93"/>
      <c r="E248" s="93"/>
      <c r="F248" s="93" t="s">
        <v>309</v>
      </c>
      <c r="G248" s="93"/>
      <c r="H248" s="93" t="s">
        <v>261</v>
      </c>
      <c r="I248" s="98">
        <v>0</v>
      </c>
      <c r="J248" s="92"/>
      <c r="K248" s="300"/>
      <c r="L248" s="301"/>
    </row>
    <row r="249" spans="1:12" ht="67" customHeight="1" x14ac:dyDescent="0.35">
      <c r="A249" s="237"/>
      <c r="B249" s="94" t="s">
        <v>130</v>
      </c>
      <c r="C249" s="93" t="s">
        <v>311</v>
      </c>
      <c r="D249" s="93"/>
      <c r="E249" s="93"/>
      <c r="F249" s="93" t="s">
        <v>309</v>
      </c>
      <c r="G249" s="93"/>
      <c r="H249" s="93" t="s">
        <v>261</v>
      </c>
      <c r="I249" s="98">
        <v>0</v>
      </c>
      <c r="J249" s="92"/>
      <c r="K249" s="300"/>
      <c r="L249" s="301"/>
    </row>
    <row r="250" spans="1:12" ht="63" customHeight="1" x14ac:dyDescent="0.35">
      <c r="A250" s="238"/>
      <c r="B250" s="94" t="s">
        <v>134</v>
      </c>
      <c r="C250" s="93" t="s">
        <v>312</v>
      </c>
      <c r="D250" s="93"/>
      <c r="E250" s="93"/>
      <c r="F250" s="93" t="s">
        <v>309</v>
      </c>
      <c r="G250" s="93"/>
      <c r="H250" s="93" t="s">
        <v>261</v>
      </c>
      <c r="I250" s="98" t="s">
        <v>5</v>
      </c>
      <c r="J250" s="92"/>
      <c r="K250" s="300"/>
      <c r="L250" s="301"/>
    </row>
    <row r="251" spans="1:12" ht="14.5" x14ac:dyDescent="0.35">
      <c r="A251" s="38" t="s">
        <v>313</v>
      </c>
      <c r="B251" s="38"/>
      <c r="C251" s="38"/>
      <c r="D251" s="96"/>
      <c r="E251" s="96"/>
      <c r="F251" s="96"/>
      <c r="G251" s="96"/>
      <c r="H251" s="96"/>
      <c r="I251" s="97"/>
      <c r="J251" s="96"/>
      <c r="K251" s="304"/>
      <c r="L251" s="304"/>
    </row>
    <row r="252" spans="1:12" ht="14.5" x14ac:dyDescent="0.35">
      <c r="A252" s="71" t="s">
        <v>314</v>
      </c>
      <c r="B252" s="68"/>
      <c r="C252" s="68"/>
      <c r="D252" s="96"/>
      <c r="E252" s="96"/>
      <c r="F252" s="96"/>
      <c r="G252" s="96"/>
      <c r="H252" s="96"/>
      <c r="I252" s="97"/>
      <c r="J252" s="96"/>
      <c r="K252" s="304"/>
      <c r="L252" s="304"/>
    </row>
    <row r="253" spans="1:12" ht="14.5" x14ac:dyDescent="0.35">
      <c r="A253" s="10"/>
      <c r="B253" s="97"/>
      <c r="C253" s="96"/>
      <c r="D253" s="96"/>
      <c r="E253" s="96"/>
      <c r="F253" s="96"/>
      <c r="G253" s="96"/>
      <c r="H253" s="96"/>
      <c r="I253" s="97"/>
      <c r="J253" s="99"/>
      <c r="K253" s="303"/>
      <c r="L253" s="303"/>
    </row>
    <row r="254" spans="1:12" x14ac:dyDescent="0.35">
      <c r="A254" s="10"/>
      <c r="B254" s="2"/>
      <c r="C254" s="2"/>
      <c r="D254" s="2"/>
      <c r="E254" s="2"/>
      <c r="F254" s="2"/>
      <c r="G254" s="2"/>
      <c r="H254" s="2"/>
      <c r="I254" s="2"/>
      <c r="J254" s="202">
        <v>2021</v>
      </c>
      <c r="K254" s="219">
        <v>2022</v>
      </c>
      <c r="L254" s="219"/>
    </row>
    <row r="255" spans="1:12" x14ac:dyDescent="0.35">
      <c r="A255" s="86" t="s">
        <v>99</v>
      </c>
      <c r="B255" s="87" t="s">
        <v>100</v>
      </c>
      <c r="C255" s="88" t="s">
        <v>101</v>
      </c>
      <c r="D255" s="88" t="s">
        <v>102</v>
      </c>
      <c r="E255" s="88" t="s">
        <v>103</v>
      </c>
      <c r="F255" s="88" t="s">
        <v>104</v>
      </c>
      <c r="G255" s="88" t="s">
        <v>105</v>
      </c>
      <c r="H255" s="89" t="s">
        <v>106</v>
      </c>
      <c r="I255" s="90" t="s">
        <v>107</v>
      </c>
      <c r="J255" s="21" t="s">
        <v>108</v>
      </c>
      <c r="K255" s="200" t="s">
        <v>108</v>
      </c>
      <c r="L255" s="200" t="s">
        <v>109</v>
      </c>
    </row>
    <row r="256" spans="1:12" ht="65.150000000000006" customHeight="1" x14ac:dyDescent="0.35">
      <c r="A256" s="236" t="s">
        <v>370</v>
      </c>
      <c r="B256" s="94" t="s">
        <v>111</v>
      </c>
      <c r="C256" s="93" t="s">
        <v>315</v>
      </c>
      <c r="D256" s="93"/>
      <c r="E256" s="93" t="s">
        <v>316</v>
      </c>
      <c r="F256" s="93"/>
      <c r="G256" s="93"/>
      <c r="H256" s="93"/>
      <c r="I256" s="98" t="s">
        <v>5</v>
      </c>
      <c r="J256" s="92"/>
      <c r="K256" s="300"/>
      <c r="L256" s="301"/>
    </row>
    <row r="257" spans="1:12" ht="65.150000000000006" customHeight="1" x14ac:dyDescent="0.35">
      <c r="A257" s="237"/>
      <c r="B257" s="94" t="s">
        <v>119</v>
      </c>
      <c r="C257" s="93" t="s">
        <v>317</v>
      </c>
      <c r="D257" s="93"/>
      <c r="E257" s="93"/>
      <c r="F257" s="93"/>
      <c r="G257" s="93"/>
      <c r="H257" s="93"/>
      <c r="I257" s="98" t="s">
        <v>5</v>
      </c>
      <c r="J257" s="92"/>
      <c r="K257" s="300"/>
      <c r="L257" s="301"/>
    </row>
    <row r="258" spans="1:12" ht="65.150000000000006" customHeight="1" x14ac:dyDescent="0.35">
      <c r="A258" s="238"/>
      <c r="B258" s="94" t="s">
        <v>130</v>
      </c>
      <c r="C258" s="93" t="s">
        <v>318</v>
      </c>
      <c r="D258" s="93" t="s">
        <v>319</v>
      </c>
      <c r="E258" s="93" t="s">
        <v>320</v>
      </c>
      <c r="F258" s="93" t="s">
        <v>321</v>
      </c>
      <c r="G258" s="93" t="s">
        <v>116</v>
      </c>
      <c r="H258" s="93" t="s">
        <v>261</v>
      </c>
      <c r="I258" s="98" t="s">
        <v>322</v>
      </c>
      <c r="J258" s="92"/>
      <c r="K258" s="300"/>
      <c r="L258" s="301"/>
    </row>
    <row r="259" spans="1:12" ht="14.5" x14ac:dyDescent="0.35">
      <c r="A259" s="38" t="s">
        <v>323</v>
      </c>
      <c r="B259" s="38"/>
      <c r="C259" s="38"/>
      <c r="D259" s="95"/>
      <c r="E259" s="95"/>
      <c r="F259" s="95"/>
      <c r="G259" s="95"/>
      <c r="H259" s="95"/>
      <c r="I259" s="10"/>
      <c r="J259" s="10"/>
      <c r="K259" s="302"/>
      <c r="L259" s="302"/>
    </row>
    <row r="260" spans="1:12" ht="14.5" x14ac:dyDescent="0.35">
      <c r="A260" s="71" t="s">
        <v>324</v>
      </c>
      <c r="B260" s="68"/>
      <c r="C260" s="68"/>
      <c r="D260" s="100"/>
      <c r="E260" s="100"/>
      <c r="F260" s="100"/>
      <c r="G260" s="101"/>
      <c r="H260" s="3"/>
      <c r="I260" s="3"/>
      <c r="J260" s="3"/>
      <c r="K260" s="289"/>
      <c r="L260" s="302"/>
    </row>
    <row r="261" spans="1:12" ht="14.5" x14ac:dyDescent="0.35">
      <c r="A261" s="71" t="s">
        <v>325</v>
      </c>
      <c r="B261" s="68"/>
      <c r="C261" s="68"/>
      <c r="D261" s="10"/>
      <c r="E261" s="10"/>
      <c r="F261" s="10"/>
      <c r="G261" s="10"/>
      <c r="H261" s="10"/>
      <c r="I261" s="10"/>
      <c r="J261" s="10"/>
      <c r="K261" s="302"/>
      <c r="L261" s="302"/>
    </row>
    <row r="262" spans="1:12" ht="14.5" x14ac:dyDescent="0.35">
      <c r="A262" s="10"/>
      <c r="B262" s="10"/>
      <c r="C262" s="10"/>
      <c r="D262" s="10"/>
      <c r="E262" s="10"/>
      <c r="F262" s="10"/>
      <c r="G262" s="10"/>
      <c r="H262" s="10"/>
      <c r="I262" s="10"/>
      <c r="J262" s="10"/>
      <c r="K262" s="302"/>
      <c r="L262" s="302"/>
    </row>
    <row r="263" spans="1:12" x14ac:dyDescent="0.35">
      <c r="A263" s="10"/>
      <c r="B263" s="2"/>
      <c r="C263" s="2"/>
      <c r="D263" s="2"/>
      <c r="E263" s="2"/>
      <c r="F263" s="2"/>
      <c r="G263" s="2"/>
      <c r="H263" s="2"/>
      <c r="I263" s="2"/>
      <c r="J263" s="202">
        <v>2021</v>
      </c>
      <c r="K263" s="219">
        <v>2022</v>
      </c>
      <c r="L263" s="219"/>
    </row>
    <row r="264" spans="1:12" x14ac:dyDescent="0.35">
      <c r="A264" s="86" t="s">
        <v>99</v>
      </c>
      <c r="B264" s="87" t="s">
        <v>100</v>
      </c>
      <c r="C264" s="88" t="s">
        <v>101</v>
      </c>
      <c r="D264" s="88" t="s">
        <v>102</v>
      </c>
      <c r="E264" s="88" t="s">
        <v>103</v>
      </c>
      <c r="F264" s="88" t="s">
        <v>104</v>
      </c>
      <c r="G264" s="88" t="s">
        <v>105</v>
      </c>
      <c r="H264" s="89" t="s">
        <v>106</v>
      </c>
      <c r="I264" s="90" t="s">
        <v>107</v>
      </c>
      <c r="J264" s="21" t="s">
        <v>108</v>
      </c>
      <c r="K264" s="200" t="s">
        <v>108</v>
      </c>
      <c r="L264" s="200" t="s">
        <v>109</v>
      </c>
    </row>
    <row r="265" spans="1:12" ht="53.15" customHeight="1" x14ac:dyDescent="0.35">
      <c r="A265" s="236" t="s">
        <v>371</v>
      </c>
      <c r="B265" s="94" t="s">
        <v>111</v>
      </c>
      <c r="C265" s="93" t="s">
        <v>326</v>
      </c>
      <c r="D265" s="93"/>
      <c r="E265" s="93"/>
      <c r="F265" s="93"/>
      <c r="G265" s="93"/>
      <c r="H265" s="93"/>
      <c r="I265" s="98" t="s">
        <v>5</v>
      </c>
      <c r="J265" s="90"/>
      <c r="K265" s="170"/>
      <c r="L265" s="170"/>
    </row>
    <row r="266" spans="1:12" ht="53.15" customHeight="1" x14ac:dyDescent="0.35">
      <c r="A266" s="237"/>
      <c r="B266" s="94" t="s">
        <v>119</v>
      </c>
      <c r="C266" s="93" t="s">
        <v>327</v>
      </c>
      <c r="D266" s="93"/>
      <c r="E266" s="93" t="s">
        <v>328</v>
      </c>
      <c r="F266" s="93"/>
      <c r="G266" s="93"/>
      <c r="H266" s="93"/>
      <c r="I266" s="98" t="s">
        <v>329</v>
      </c>
      <c r="J266" s="90"/>
      <c r="K266" s="170"/>
      <c r="L266" s="170"/>
    </row>
    <row r="267" spans="1:12" ht="53.15" customHeight="1" x14ac:dyDescent="0.35">
      <c r="A267" s="237"/>
      <c r="B267" s="94" t="s">
        <v>130</v>
      </c>
      <c r="C267" s="93" t="s">
        <v>330</v>
      </c>
      <c r="D267" s="93"/>
      <c r="E267" s="93" t="s">
        <v>331</v>
      </c>
      <c r="F267" s="93"/>
      <c r="G267" s="93"/>
      <c r="H267" s="93"/>
      <c r="I267" s="98" t="s">
        <v>332</v>
      </c>
      <c r="J267" s="90"/>
      <c r="K267" s="170"/>
      <c r="L267" s="170"/>
    </row>
    <row r="268" spans="1:12" ht="53.15" customHeight="1" x14ac:dyDescent="0.35">
      <c r="A268" s="237"/>
      <c r="B268" s="94" t="s">
        <v>134</v>
      </c>
      <c r="C268" s="93" t="s">
        <v>333</v>
      </c>
      <c r="D268" s="93"/>
      <c r="E268" s="93" t="s">
        <v>334</v>
      </c>
      <c r="F268" s="93"/>
      <c r="G268" s="93"/>
      <c r="H268" s="93"/>
      <c r="I268" s="98" t="s">
        <v>332</v>
      </c>
      <c r="J268" s="90"/>
      <c r="K268" s="170"/>
      <c r="L268" s="170"/>
    </row>
    <row r="269" spans="1:12" ht="53.15" customHeight="1" x14ac:dyDescent="0.35">
      <c r="A269" s="237"/>
      <c r="B269" s="94" t="s">
        <v>139</v>
      </c>
      <c r="C269" s="93" t="s">
        <v>335</v>
      </c>
      <c r="D269" s="93"/>
      <c r="E269" s="93" t="s">
        <v>336</v>
      </c>
      <c r="F269" s="93"/>
      <c r="G269" s="93"/>
      <c r="H269" s="93"/>
      <c r="I269" s="98" t="s">
        <v>332</v>
      </c>
      <c r="J269" s="90"/>
      <c r="K269" s="170"/>
      <c r="L269" s="170"/>
    </row>
    <row r="270" spans="1:12" ht="53.15" customHeight="1" x14ac:dyDescent="0.35">
      <c r="A270" s="237"/>
      <c r="B270" s="94" t="s">
        <v>143</v>
      </c>
      <c r="C270" s="93" t="s">
        <v>337</v>
      </c>
      <c r="D270" s="93"/>
      <c r="E270" s="93" t="s">
        <v>338</v>
      </c>
      <c r="F270" s="93"/>
      <c r="G270" s="93"/>
      <c r="H270" s="93"/>
      <c r="I270" s="98" t="s">
        <v>339</v>
      </c>
      <c r="J270" s="90"/>
      <c r="K270" s="170"/>
      <c r="L270" s="170"/>
    </row>
    <row r="271" spans="1:12" ht="53.15" customHeight="1" x14ac:dyDescent="0.35">
      <c r="A271" s="238"/>
      <c r="B271" s="94" t="s">
        <v>147</v>
      </c>
      <c r="C271" s="93" t="s">
        <v>340</v>
      </c>
      <c r="D271" s="93" t="s">
        <v>341</v>
      </c>
      <c r="E271" s="93" t="s">
        <v>342</v>
      </c>
      <c r="F271" s="93" t="s">
        <v>343</v>
      </c>
      <c r="G271" s="93" t="s">
        <v>116</v>
      </c>
      <c r="H271" s="93" t="s">
        <v>261</v>
      </c>
      <c r="I271" s="98"/>
      <c r="J271" s="90"/>
      <c r="K271" s="170"/>
      <c r="L271" s="170"/>
    </row>
    <row r="272" spans="1:12" ht="14.5" x14ac:dyDescent="0.35">
      <c r="A272" s="38" t="s">
        <v>344</v>
      </c>
      <c r="B272" s="38"/>
      <c r="C272" s="38"/>
      <c r="D272" s="102"/>
      <c r="E272" s="102"/>
      <c r="F272" s="102"/>
      <c r="G272" s="102"/>
      <c r="H272" s="102"/>
      <c r="I272" s="102"/>
      <c r="J272" s="102"/>
      <c r="K272" s="171"/>
      <c r="L272" s="305"/>
    </row>
    <row r="273" spans="1:12" ht="14.5" x14ac:dyDescent="0.35">
      <c r="A273" s="71" t="s">
        <v>345</v>
      </c>
      <c r="B273" s="68"/>
      <c r="C273" s="68"/>
      <c r="D273" s="10"/>
      <c r="E273" s="10"/>
      <c r="F273" s="10"/>
      <c r="G273" s="10"/>
      <c r="H273" s="10"/>
      <c r="I273" s="10"/>
      <c r="J273" s="10"/>
      <c r="K273" s="302"/>
      <c r="L273" s="302"/>
    </row>
    <row r="274" spans="1:12" ht="14.5" x14ac:dyDescent="0.35">
      <c r="A274" s="71" t="s">
        <v>346</v>
      </c>
      <c r="B274" s="68"/>
      <c r="C274" s="68"/>
      <c r="D274" s="10"/>
      <c r="E274" s="10"/>
      <c r="F274" s="10"/>
      <c r="G274" s="10"/>
      <c r="H274" s="10"/>
      <c r="I274" s="10"/>
      <c r="J274" s="10"/>
      <c r="K274" s="302"/>
      <c r="L274" s="302"/>
    </row>
    <row r="275" spans="1:12" ht="14.5" x14ac:dyDescent="0.35">
      <c r="A275" s="71" t="s">
        <v>347</v>
      </c>
      <c r="B275" s="68"/>
      <c r="C275" s="68"/>
      <c r="D275" s="10"/>
      <c r="E275" s="10"/>
      <c r="F275" s="10"/>
      <c r="G275" s="10"/>
      <c r="H275" s="10"/>
      <c r="I275" s="10"/>
      <c r="J275" s="10"/>
      <c r="K275" s="302"/>
      <c r="L275" s="302"/>
    </row>
    <row r="276" spans="1:12" ht="14.5" x14ac:dyDescent="0.35">
      <c r="A276" s="10"/>
      <c r="B276" s="10"/>
      <c r="C276" s="10"/>
      <c r="D276" s="10"/>
      <c r="E276" s="10"/>
      <c r="F276" s="10"/>
      <c r="G276" s="10"/>
      <c r="H276" s="10"/>
      <c r="I276" s="10"/>
      <c r="J276" s="10"/>
      <c r="K276" s="302"/>
      <c r="L276" s="302"/>
    </row>
    <row r="277" spans="1:12" ht="14.5" x14ac:dyDescent="0.35">
      <c r="A277" s="10"/>
      <c r="B277" s="10"/>
      <c r="C277" s="10"/>
      <c r="D277" s="10"/>
      <c r="E277" s="10"/>
      <c r="F277" s="10"/>
      <c r="G277" s="10"/>
      <c r="H277" s="10"/>
      <c r="I277" s="10"/>
      <c r="J277" s="10"/>
      <c r="K277" s="302"/>
      <c r="L277" s="302"/>
    </row>
    <row r="278" spans="1:12" x14ac:dyDescent="0.35">
      <c r="A278" s="10"/>
      <c r="B278" s="2"/>
      <c r="C278" s="2"/>
      <c r="D278" s="2"/>
      <c r="E278" s="2"/>
      <c r="F278" s="2"/>
      <c r="G278" s="2"/>
      <c r="H278" s="2"/>
      <c r="I278" s="2"/>
      <c r="J278" s="202">
        <v>2021</v>
      </c>
      <c r="K278" s="219">
        <v>2022</v>
      </c>
      <c r="L278" s="219"/>
    </row>
    <row r="279" spans="1:12" x14ac:dyDescent="0.35">
      <c r="A279" s="86" t="s">
        <v>99</v>
      </c>
      <c r="B279" s="87" t="s">
        <v>100</v>
      </c>
      <c r="C279" s="88" t="s">
        <v>101</v>
      </c>
      <c r="D279" s="88" t="s">
        <v>102</v>
      </c>
      <c r="E279" s="88" t="s">
        <v>103</v>
      </c>
      <c r="F279" s="88" t="s">
        <v>104</v>
      </c>
      <c r="G279" s="88" t="s">
        <v>105</v>
      </c>
      <c r="H279" s="89" t="s">
        <v>106</v>
      </c>
      <c r="I279" s="90" t="s">
        <v>107</v>
      </c>
      <c r="J279" s="21" t="s">
        <v>108</v>
      </c>
      <c r="K279" s="200" t="s">
        <v>108</v>
      </c>
      <c r="L279" s="200" t="s">
        <v>109</v>
      </c>
    </row>
    <row r="280" spans="1:12" ht="65.150000000000006" customHeight="1" x14ac:dyDescent="0.35">
      <c r="A280" s="233" t="s">
        <v>372</v>
      </c>
      <c r="B280" s="94" t="s">
        <v>111</v>
      </c>
      <c r="C280" s="93" t="s">
        <v>348</v>
      </c>
      <c r="D280" s="93"/>
      <c r="E280" s="93"/>
      <c r="F280" s="93"/>
      <c r="G280" s="93"/>
      <c r="H280" s="93"/>
      <c r="I280" s="93" t="s">
        <v>349</v>
      </c>
      <c r="J280" s="90"/>
      <c r="K280" s="170"/>
      <c r="L280" s="170"/>
    </row>
    <row r="281" spans="1:12" ht="65.150000000000006" customHeight="1" x14ac:dyDescent="0.35">
      <c r="A281" s="233"/>
      <c r="B281" s="94" t="s">
        <v>119</v>
      </c>
      <c r="C281" s="93" t="s">
        <v>350</v>
      </c>
      <c r="D281" s="93" t="s">
        <v>351</v>
      </c>
      <c r="E281" s="93" t="s">
        <v>352</v>
      </c>
      <c r="F281" s="93" t="s">
        <v>353</v>
      </c>
      <c r="G281" s="93" t="s">
        <v>116</v>
      </c>
      <c r="H281" s="93" t="s">
        <v>127</v>
      </c>
      <c r="I281" s="93" t="s">
        <v>354</v>
      </c>
      <c r="J281" s="55"/>
      <c r="K281" s="172"/>
      <c r="L281" s="172"/>
    </row>
    <row r="282" spans="1:12" ht="65.150000000000006" customHeight="1" x14ac:dyDescent="0.35">
      <c r="A282" s="233"/>
      <c r="B282" s="94" t="s">
        <v>130</v>
      </c>
      <c r="C282" s="93" t="s">
        <v>355</v>
      </c>
      <c r="D282" s="93" t="s">
        <v>356</v>
      </c>
      <c r="E282" s="93" t="s">
        <v>357</v>
      </c>
      <c r="F282" s="93"/>
      <c r="G282" s="93" t="s">
        <v>116</v>
      </c>
      <c r="H282" s="93" t="s">
        <v>127</v>
      </c>
      <c r="I282" s="93" t="s">
        <v>358</v>
      </c>
      <c r="J282" s="55"/>
      <c r="K282" s="172"/>
      <c r="L282" s="172"/>
    </row>
    <row r="283" spans="1:12" x14ac:dyDescent="0.35">
      <c r="A283" s="38" t="s">
        <v>359</v>
      </c>
      <c r="B283" s="38"/>
      <c r="C283" s="38"/>
      <c r="D283" s="102"/>
      <c r="K283" s="152"/>
      <c r="L283" s="163"/>
    </row>
    <row r="284" spans="1:12" x14ac:dyDescent="0.35">
      <c r="A284" s="71" t="s">
        <v>360</v>
      </c>
      <c r="B284" s="68"/>
      <c r="C284" s="68"/>
      <c r="D284" s="10"/>
      <c r="K284" s="152"/>
      <c r="L284" s="163"/>
    </row>
    <row r="285" spans="1:12" x14ac:dyDescent="0.35">
      <c r="K285" s="152"/>
      <c r="L285" s="163"/>
    </row>
    <row r="286" spans="1:12" x14ac:dyDescent="0.35">
      <c r="K286" s="152"/>
      <c r="L286" s="163"/>
    </row>
    <row r="287" spans="1:12" x14ac:dyDescent="0.35">
      <c r="K287" s="152"/>
      <c r="L287" s="163"/>
    </row>
    <row r="288" spans="1:12" x14ac:dyDescent="0.35">
      <c r="K288" s="152"/>
      <c r="L288" s="163"/>
    </row>
    <row r="289" spans="11:12" x14ac:dyDescent="0.35">
      <c r="K289" s="152"/>
      <c r="L289" s="163"/>
    </row>
    <row r="290" spans="11:12" x14ac:dyDescent="0.35">
      <c r="K290" s="152"/>
      <c r="L290" s="163"/>
    </row>
    <row r="291" spans="11:12" x14ac:dyDescent="0.35">
      <c r="K291" s="152"/>
      <c r="L291" s="163"/>
    </row>
    <row r="292" spans="11:12" x14ac:dyDescent="0.35">
      <c r="K292" s="152"/>
      <c r="L292" s="163"/>
    </row>
    <row r="293" spans="11:12" x14ac:dyDescent="0.35">
      <c r="K293" s="152"/>
      <c r="L293" s="163"/>
    </row>
    <row r="294" spans="11:12" x14ac:dyDescent="0.35">
      <c r="K294" s="152"/>
      <c r="L294" s="163"/>
    </row>
    <row r="295" spans="11:12" x14ac:dyDescent="0.35">
      <c r="K295" s="152"/>
      <c r="L295" s="163"/>
    </row>
    <row r="296" spans="11:12" x14ac:dyDescent="0.35">
      <c r="K296" s="152"/>
      <c r="L296" s="163"/>
    </row>
    <row r="297" spans="11:12" x14ac:dyDescent="0.35">
      <c r="K297" s="152"/>
      <c r="L297" s="163"/>
    </row>
    <row r="298" spans="11:12" x14ac:dyDescent="0.35">
      <c r="K298" s="152"/>
      <c r="L298" s="163"/>
    </row>
    <row r="299" spans="11:12" x14ac:dyDescent="0.35">
      <c r="K299" s="152"/>
      <c r="L299" s="163"/>
    </row>
    <row r="300" spans="11:12" x14ac:dyDescent="0.35">
      <c r="K300" s="152"/>
      <c r="L300" s="163"/>
    </row>
    <row r="301" spans="11:12" x14ac:dyDescent="0.35">
      <c r="K301" s="152"/>
      <c r="L301" s="163"/>
    </row>
    <row r="302" spans="11:12" x14ac:dyDescent="0.35">
      <c r="K302" s="152"/>
      <c r="L302" s="163"/>
    </row>
  </sheetData>
  <customSheetViews>
    <customSheetView guid="{22EC4EAD-30FC-4843-B33F-0E7D55EB3A95}" scale="70" printArea="1">
      <pane ySplit="3" topLeftCell="A216" activePane="bottomLeft" state="frozen"/>
      <selection pane="bottomLeft" activeCell="C219" sqref="C219:C224"/>
      <rowBreaks count="2" manualBreakCount="2">
        <brk id="103" max="23" man="1"/>
        <brk id="271" max="23" man="1"/>
      </rowBreaks>
      <pageMargins left="0" right="0" top="0" bottom="0" header="0" footer="0"/>
      <pageSetup paperSize="8" scale="47" fitToHeight="0" orientation="landscape" cellComments="asDisplayed" errors="dash" r:id="rId1"/>
    </customSheetView>
    <customSheetView guid="{A3FC2C64-8F18-4E91-812D-1C0A223CFD0E}" scale="85" fitToPage="1" topLeftCell="A129">
      <selection activeCell="S145" sqref="S145"/>
      <rowBreaks count="1" manualBreakCount="1">
        <brk id="386" max="16383" man="1"/>
      </rowBreaks>
      <colBreaks count="1" manualBreakCount="1">
        <brk id="17" max="1048575" man="1"/>
      </colBreaks>
      <pageMargins left="0" right="0" top="0" bottom="0" header="0" footer="0"/>
      <pageSetup paperSize="8" scale="72" fitToHeight="0" orientation="landscape" cellComments="asDisplayed" errors="dash" r:id="rId2"/>
    </customSheetView>
    <customSheetView guid="{445B5084-4AA9-4766-BDF3-F081BD99834E}" scale="85" showPageBreaks="1" fitToPage="1" printArea="1" topLeftCell="A127">
      <selection activeCell="A154" sqref="A154:Q154"/>
      <rowBreaks count="1" manualBreakCount="1">
        <brk id="386" max="16383" man="1"/>
      </rowBreaks>
      <colBreaks count="1" manualBreakCount="1">
        <brk id="17" max="1048575" man="1"/>
      </colBreaks>
      <pageMargins left="0" right="0" top="0" bottom="0" header="0" footer="0"/>
      <pageSetup paperSize="8" scale="72" fitToHeight="0" orientation="landscape" cellComments="asDisplayed" errors="dash" r:id="rId3"/>
    </customSheetView>
    <customSheetView guid="{AA74D617-46A2-4FDC-94DA-407647126A6B}" scale="80" showPageBreaks="1" fitToPage="1" printArea="1" topLeftCell="A13">
      <selection activeCell="E31" sqref="E31"/>
      <rowBreaks count="1" manualBreakCount="1">
        <brk id="401" max="16383" man="1"/>
      </rowBreaks>
      <colBreaks count="1" manualBreakCount="1">
        <brk id="17" max="1048575" man="1"/>
      </colBreaks>
      <pageMargins left="0" right="0" top="0" bottom="0" header="0" footer="0"/>
      <pageSetup paperSize="8" scale="46" fitToHeight="0" orientation="landscape" cellComments="asDisplayed" errors="dash" r:id="rId4"/>
    </customSheetView>
  </customSheetViews>
  <mergeCells count="236">
    <mergeCell ref="K278:L278"/>
    <mergeCell ref="K2:L2"/>
    <mergeCell ref="K16:L16"/>
    <mergeCell ref="K100:L100"/>
    <mergeCell ref="K112:L112"/>
    <mergeCell ref="K136:L136"/>
    <mergeCell ref="K170:L170"/>
    <mergeCell ref="K208:L208"/>
    <mergeCell ref="K239:L239"/>
    <mergeCell ref="A18:A92"/>
    <mergeCell ref="B63:B67"/>
    <mergeCell ref="C63:C67"/>
    <mergeCell ref="D63:D67"/>
    <mergeCell ref="E63:E67"/>
    <mergeCell ref="B48:B52"/>
    <mergeCell ref="C48:C52"/>
    <mergeCell ref="D48:D52"/>
    <mergeCell ref="C68:C72"/>
    <mergeCell ref="D68:D72"/>
    <mergeCell ref="E68:E72"/>
    <mergeCell ref="E48:E52"/>
    <mergeCell ref="B53:B57"/>
    <mergeCell ref="C53:C57"/>
    <mergeCell ref="D53:D57"/>
    <mergeCell ref="E53:E57"/>
    <mergeCell ref="B23:B27"/>
    <mergeCell ref="C23:C27"/>
    <mergeCell ref="B43:B47"/>
    <mergeCell ref="C43:C47"/>
    <mergeCell ref="D43:D47"/>
    <mergeCell ref="E43:E47"/>
    <mergeCell ref="B28:B32"/>
    <mergeCell ref="C28:C32"/>
    <mergeCell ref="D28:D32"/>
    <mergeCell ref="E28:E32"/>
    <mergeCell ref="F28:F32"/>
    <mergeCell ref="G28:G32"/>
    <mergeCell ref="B58:B62"/>
    <mergeCell ref="C58:C62"/>
    <mergeCell ref="D58:D62"/>
    <mergeCell ref="E58:E62"/>
    <mergeCell ref="F58:F62"/>
    <mergeCell ref="G58:G62"/>
    <mergeCell ref="B33:B37"/>
    <mergeCell ref="C33:C37"/>
    <mergeCell ref="D33:D37"/>
    <mergeCell ref="E33:E37"/>
    <mergeCell ref="F33:F37"/>
    <mergeCell ref="G33:G37"/>
    <mergeCell ref="B38:B42"/>
    <mergeCell ref="C38:C42"/>
    <mergeCell ref="D38:D42"/>
    <mergeCell ref="E38:E42"/>
    <mergeCell ref="F48:F52"/>
    <mergeCell ref="G48:G52"/>
    <mergeCell ref="F53:F57"/>
    <mergeCell ref="D7:D10"/>
    <mergeCell ref="C7:C10"/>
    <mergeCell ref="B7:B10"/>
    <mergeCell ref="E18:E22"/>
    <mergeCell ref="D18:D22"/>
    <mergeCell ref="C18:C22"/>
    <mergeCell ref="D23:D27"/>
    <mergeCell ref="E23:E27"/>
    <mergeCell ref="F23:F27"/>
    <mergeCell ref="F73:F77"/>
    <mergeCell ref="G23:G27"/>
    <mergeCell ref="A102:A106"/>
    <mergeCell ref="G7:G10"/>
    <mergeCell ref="F7:F10"/>
    <mergeCell ref="D11:D14"/>
    <mergeCell ref="C11:C14"/>
    <mergeCell ref="B11:B14"/>
    <mergeCell ref="B18:B22"/>
    <mergeCell ref="G18:G22"/>
    <mergeCell ref="G11:G14"/>
    <mergeCell ref="F11:F14"/>
    <mergeCell ref="E11:E14"/>
    <mergeCell ref="A7:A14"/>
    <mergeCell ref="B88:B92"/>
    <mergeCell ref="C88:C92"/>
    <mergeCell ref="D88:D92"/>
    <mergeCell ref="E88:E92"/>
    <mergeCell ref="E7:E10"/>
    <mergeCell ref="B73:B77"/>
    <mergeCell ref="C73:C77"/>
    <mergeCell ref="D73:D77"/>
    <mergeCell ref="E73:E77"/>
    <mergeCell ref="G73:G77"/>
    <mergeCell ref="G53:G57"/>
    <mergeCell ref="F68:F72"/>
    <mergeCell ref="G68:G72"/>
    <mergeCell ref="F18:F22"/>
    <mergeCell ref="G38:G42"/>
    <mergeCell ref="F43:F47"/>
    <mergeCell ref="G43:G47"/>
    <mergeCell ref="F38:F42"/>
    <mergeCell ref="F63:F67"/>
    <mergeCell ref="G63:G67"/>
    <mergeCell ref="B68:B72"/>
    <mergeCell ref="A114:A133"/>
    <mergeCell ref="B114:B118"/>
    <mergeCell ref="C114:C118"/>
    <mergeCell ref="D114:D118"/>
    <mergeCell ref="E114:E118"/>
    <mergeCell ref="F114:F118"/>
    <mergeCell ref="G114:G118"/>
    <mergeCell ref="B119:B123"/>
    <mergeCell ref="C119:C123"/>
    <mergeCell ref="D119:D123"/>
    <mergeCell ref="E119:E123"/>
    <mergeCell ref="F119:F123"/>
    <mergeCell ref="G119:G123"/>
    <mergeCell ref="B124:B128"/>
    <mergeCell ref="C124:C128"/>
    <mergeCell ref="D124:D128"/>
    <mergeCell ref="E124:E128"/>
    <mergeCell ref="F124:F128"/>
    <mergeCell ref="G124:G128"/>
    <mergeCell ref="B129:B133"/>
    <mergeCell ref="C138:C142"/>
    <mergeCell ref="D138:D142"/>
    <mergeCell ref="E138:E142"/>
    <mergeCell ref="F138:F142"/>
    <mergeCell ref="G138:G142"/>
    <mergeCell ref="B143:B147"/>
    <mergeCell ref="C143:C147"/>
    <mergeCell ref="D143:D147"/>
    <mergeCell ref="E143:E147"/>
    <mergeCell ref="F143:F147"/>
    <mergeCell ref="G143:G147"/>
    <mergeCell ref="D148:D152"/>
    <mergeCell ref="E148:E152"/>
    <mergeCell ref="F148:F152"/>
    <mergeCell ref="G148:G152"/>
    <mergeCell ref="C129:C133"/>
    <mergeCell ref="D129:D133"/>
    <mergeCell ref="E129:E133"/>
    <mergeCell ref="F129:F133"/>
    <mergeCell ref="G129:G133"/>
    <mergeCell ref="A172:A202"/>
    <mergeCell ref="B154:B158"/>
    <mergeCell ref="C154:C158"/>
    <mergeCell ref="D154:D158"/>
    <mergeCell ref="E154:E158"/>
    <mergeCell ref="F154:F158"/>
    <mergeCell ref="G154:G158"/>
    <mergeCell ref="B159:B163"/>
    <mergeCell ref="C159:C163"/>
    <mergeCell ref="D159:D163"/>
    <mergeCell ref="E159:E163"/>
    <mergeCell ref="F159:F163"/>
    <mergeCell ref="G159:G163"/>
    <mergeCell ref="A138:A163"/>
    <mergeCell ref="B138:B142"/>
    <mergeCell ref="B148:B152"/>
    <mergeCell ref="C148:C152"/>
    <mergeCell ref="C175:C179"/>
    <mergeCell ref="D175:D179"/>
    <mergeCell ref="E175:E179"/>
    <mergeCell ref="B175:B179"/>
    <mergeCell ref="F175:F179"/>
    <mergeCell ref="G175:G179"/>
    <mergeCell ref="B191:B195"/>
    <mergeCell ref="C191:C195"/>
    <mergeCell ref="D191:D195"/>
    <mergeCell ref="E191:E195"/>
    <mergeCell ref="F191:F195"/>
    <mergeCell ref="G191:G195"/>
    <mergeCell ref="B197:B201"/>
    <mergeCell ref="C197:C201"/>
    <mergeCell ref="D197:D201"/>
    <mergeCell ref="E197:E201"/>
    <mergeCell ref="F197:F201"/>
    <mergeCell ref="G197:G201"/>
    <mergeCell ref="B180:B185"/>
    <mergeCell ref="C180:C185"/>
    <mergeCell ref="D180:D185"/>
    <mergeCell ref="E180:E185"/>
    <mergeCell ref="F180:F185"/>
    <mergeCell ref="G180:G185"/>
    <mergeCell ref="B186:B190"/>
    <mergeCell ref="C186:C190"/>
    <mergeCell ref="D186:D190"/>
    <mergeCell ref="E186:E190"/>
    <mergeCell ref="F186:F190"/>
    <mergeCell ref="G186:G190"/>
    <mergeCell ref="A210:A233"/>
    <mergeCell ref="B213:B217"/>
    <mergeCell ref="C213:C217"/>
    <mergeCell ref="D213:D217"/>
    <mergeCell ref="E213:E217"/>
    <mergeCell ref="F213:F217"/>
    <mergeCell ref="G213:G217"/>
    <mergeCell ref="B218:B223"/>
    <mergeCell ref="C218:C223"/>
    <mergeCell ref="D218:D223"/>
    <mergeCell ref="E218:E223"/>
    <mergeCell ref="F218:F223"/>
    <mergeCell ref="G218:G223"/>
    <mergeCell ref="B224:B228"/>
    <mergeCell ref="C224:C228"/>
    <mergeCell ref="D224:D228"/>
    <mergeCell ref="E224:E228"/>
    <mergeCell ref="F224:F228"/>
    <mergeCell ref="G224:G228"/>
    <mergeCell ref="B229:B233"/>
    <mergeCell ref="C229:C233"/>
    <mergeCell ref="D229:D233"/>
    <mergeCell ref="E229:E233"/>
    <mergeCell ref="F229:F233"/>
    <mergeCell ref="G229:G233"/>
    <mergeCell ref="A280:A282"/>
    <mergeCell ref="A241:A242"/>
    <mergeCell ref="A247:A250"/>
    <mergeCell ref="A256:A258"/>
    <mergeCell ref="A265:A271"/>
    <mergeCell ref="B78:B82"/>
    <mergeCell ref="C78:C82"/>
    <mergeCell ref="D78:D82"/>
    <mergeCell ref="E78:E82"/>
    <mergeCell ref="F78:F82"/>
    <mergeCell ref="G78:G82"/>
    <mergeCell ref="B83:B87"/>
    <mergeCell ref="C83:C87"/>
    <mergeCell ref="D83:D87"/>
    <mergeCell ref="E83:E87"/>
    <mergeCell ref="F83:F87"/>
    <mergeCell ref="G83:G87"/>
    <mergeCell ref="F88:F92"/>
    <mergeCell ref="G88:G92"/>
    <mergeCell ref="K5:L5"/>
    <mergeCell ref="L28:L32"/>
    <mergeCell ref="K245:L245"/>
    <mergeCell ref="K254:L254"/>
    <mergeCell ref="K263:L263"/>
  </mergeCells>
  <pageMargins left="0.70866141732283472" right="0.70866141732283472" top="0.74803149606299213" bottom="0.74803149606299213" header="0" footer="0"/>
  <pageSetup paperSize="8" scale="59" fitToHeight="0" orientation="landscape" cellComments="asDisplayed" errors="dash" r:id="rId5"/>
  <ignoredErrors>
    <ignoredError sqref="J180 J191" formulaRange="1"/>
  </ignoredErrors>
  <legacy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spe:Receivers xmlns:spe="http://schemas.microsoft.com/sharepoint/events"/>
</file>

<file path=customXml/item3.xml><?xml version="1.0" encoding="utf-8"?>
<?mso-contentType ?>
<SharedContentType xmlns="Microsoft.SharePoint.Taxonomy.ContentTypeSync" SourceId="73f51738-d318-4883-9d64-4f0bd0ccc55e" ContentTypeId="0x0101009BA85F8052A6DA4FA3E31FF9F74C6970" PreviousValue="false"/>
</file>

<file path=customXml/item4.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FEE86735BF7F4141B6E8A86637DF6689" ma:contentTypeVersion="46" ma:contentTypeDescription="" ma:contentTypeScope="" ma:versionID="9dc08ae5619e4e81254cdd9e2a0e41f2">
  <xsd:schema xmlns:xsd="http://www.w3.org/2001/XMLSchema" xmlns:xs="http://www.w3.org/2001/XMLSchema" xmlns:p="http://schemas.microsoft.com/office/2006/metadata/properties" xmlns:ns1="http://schemas.microsoft.com/sharepoint/v3" xmlns:ns2="ca283e0b-db31-4043-a2ef-b80661bf084a" xmlns:ns3="http://schemas.microsoft.com/sharepoint.v3" xmlns:ns4="d216dbe6-3dde-4834-a9d0-63231d4261ce" xmlns:ns5="c992e568-4563-4c50-9db5-2441075655f3" xmlns:ns6="http://schemas.microsoft.com/sharepoint/v4" targetNamespace="http://schemas.microsoft.com/office/2006/metadata/properties" ma:root="true" ma:fieldsID="08c79bb217f97c48c14da321b6346e8e" ns1:_="" ns2:_="" ns3:_="" ns4:_="" ns5:_="" ns6:_="">
    <xsd:import namespace="http://schemas.microsoft.com/sharepoint/v3"/>
    <xsd:import namespace="ca283e0b-db31-4043-a2ef-b80661bf084a"/>
    <xsd:import namespace="http://schemas.microsoft.com/sharepoint.v3"/>
    <xsd:import namespace="d216dbe6-3dde-4834-a9d0-63231d4261ce"/>
    <xsd:import namespace="c992e568-4563-4c50-9db5-2441075655f3"/>
    <xsd:import namespace="http://schemas.microsoft.com/sharepoint/v4"/>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2:j169e817e0ee4eb8974e6fc4a2762909" minOccurs="0"/>
                <xsd:element ref="ns2:j048a4f9aaad4a8990a1d5e5f53cb451" minOccurs="0"/>
                <xsd:element ref="ns5:MediaServiceMetadata" minOccurs="0"/>
                <xsd:element ref="ns5:MediaServiceFastMetadata" minOccurs="0"/>
                <xsd:element ref="ns5:IM_x0020_identification"/>
                <xsd:element ref="ns4:TaxKeywordTaxHTField" minOccurs="0"/>
                <xsd:element ref="ns1:_vti_ItemHoldRecordStatus" minOccurs="0"/>
                <xsd:element ref="ns6:IconOverlay" minOccurs="0"/>
                <xsd:element ref="ns1:_vti_ItemDeclaredRecord" minOccurs="0"/>
                <xsd:element ref="ns4:SemaphoreItemMetadata" minOccurs="0"/>
                <xsd:element ref="ns5:MediaServiceAutoKeyPoints" minOccurs="0"/>
                <xsd:element ref="ns5:MediaServiceKeyPoints" minOccurs="0"/>
                <xsd:element ref="ns5:MediaServiceAutoTags" minOccurs="0"/>
                <xsd:element ref="ns5:MediaServiceGenerationTime" minOccurs="0"/>
                <xsd:element ref="ns5:MediaServiceEventHashCode" minOccurs="0"/>
                <xsd:element ref="ns5:MediaServiceOCR" minOccurs="0"/>
                <xsd:element ref="ns5:MediaServiceDateTaken"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HoldRecordStatus" ma:index="35" nillable="true" ma:displayName="Hold and Record Status" ma:decimals="0" ma:description="" ma:hidden="true" ma:indexed="true" ma:internalName="_vti_ItemHoldRecordStatus" ma:readOnly="true">
      <xsd:simpleType>
        <xsd:restriction base="dms:Unknown"/>
      </xsd:simpleType>
    </xsd:element>
    <xsd:element name="_vti_ItemDeclaredRecord" ma:index="37"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28;#Lebanon-2490|9edb7c65-e5d5-4e49-90eb-6706d834a52d"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28c52f6a-150a-49c7-9a48-28f096bf3533}" ma:internalName="TaxCatchAllLabel" ma:readOnly="true" ma:showField="CatchAllDataLabel" ma:web="d216dbe6-3dde-4834-a9d0-63231d4261ce">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28c52f6a-150a-49c7-9a48-28f096bf3533}" ma:internalName="TaxCatchAll" ma:showField="CatchAllData" ma:web="d216dbe6-3dde-4834-a9d0-63231d4261ce">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element name="j169e817e0ee4eb8974e6fc4a2762909" ma:index="26" nillable="true" ma:taxonomy="true" ma:internalName="j169e817e0ee4eb8974e6fc4a2762909" ma:taxonomyFieldName="CriticalForLongTermRetention" ma:displayName="Critical for long-term retention?" ma:default="" ma:fieldId="{3169e817-e0ee-4eb8-974e-6fc4a2762909}" ma:sspId="73f51738-d318-4883-9d64-4f0bd0ccc55e" ma:termSetId="59f85175-3dbf-4592-9c1d-453af9da4e8b" ma:anchorId="00000000-0000-0000-0000-000000000000" ma:open="false" ma:isKeyword="false">
      <xsd:complexType>
        <xsd:sequence>
          <xsd:element ref="pc:Terms" minOccurs="0" maxOccurs="1"/>
        </xsd:sequence>
      </xsd:complexType>
    </xsd:element>
    <xsd:element name="j048a4f9aaad4a8990a1d5e5f53cb451" ma:index="28" nillable="true" ma:taxonomy="true" ma:internalName="j048a4f9aaad4a8990a1d5e5f53cb451" ma:taxonomyFieldName="SystemDTAC" ma:displayName="System-DT-AC" ma:default="" ma:fieldId="{3048a4f9-aaad-4a89-90a1-d5e5f53cb451}" ma:sspId="73f51738-d318-4883-9d64-4f0bd0ccc55e" ma:termSetId="1e3381f3-a35f-499a-9a3c-017e5423e0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216dbe6-3dde-4834-a9d0-63231d4261ce" elementFormDefault="qualified">
    <xsd:import namespace="http://schemas.microsoft.com/office/2006/documentManagement/types"/>
    <xsd:import namespace="http://schemas.microsoft.com/office/infopath/2007/PartnerControls"/>
    <xsd:element name="TaxKeywordTaxHTField" ma:index="34"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SemaphoreItemMetadata" ma:index="38" nillable="true" ma:displayName="Semaphore Status" ma:hidden="true" ma:internalName="SemaphoreItemMetadata">
      <xsd:simpleType>
        <xsd:restriction base="dms:Note"/>
      </xsd:simpleType>
    </xsd:element>
    <xsd:element name="SharedWithUsers" ma:index="4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92e568-4563-4c50-9db5-2441075655f3" elementFormDefault="qualified">
    <xsd:import namespace="http://schemas.microsoft.com/office/2006/documentManagement/types"/>
    <xsd:import namespace="http://schemas.microsoft.com/office/infopath/2007/PartnerControls"/>
    <xsd:element name="MediaServiceMetadata" ma:index="31" nillable="true" ma:displayName="MediaServiceMetadata" ma:hidden="true" ma:internalName="MediaServiceMetadata" ma:readOnly="true">
      <xsd:simpleType>
        <xsd:restriction base="dms:Note"/>
      </xsd:simpleType>
    </xsd:element>
    <xsd:element name="MediaServiceFastMetadata" ma:index="32" nillable="true" ma:displayName="MediaServiceFastMetadata" ma:hidden="true" ma:internalName="MediaServiceFastMetadata" ma:readOnly="true">
      <xsd:simpleType>
        <xsd:restriction base="dms:Note"/>
      </xsd:simpleType>
    </xsd:element>
    <xsd:element name="IM_x0020_identification" ma:index="33" ma:displayName="IA Portal" ma:format="Dropdown" ma:internalName="IM_x0020_identification">
      <xsd:simpleType>
        <xsd:restriction base="dms:Choice">
          <xsd:enumeration value="Reports"/>
          <xsd:enumeration value="Mapping (3W,4W,5W,Project lists)"/>
          <xsd:enumeration value="Data and Statistics"/>
          <xsd:enumeration value="Dashboards and Factsheets"/>
          <xsd:enumeration value="Communication and Capacity Building"/>
          <xsd:enumeration value="Presentations and Minutes of Meetings"/>
          <xsd:enumeration value="Assessments and Forms"/>
          <xsd:enumeration value="Humanitarian Funding"/>
          <xsd:enumeration value="Log-frame"/>
          <xsd:enumeration value="Activity Info"/>
        </xsd:restriction>
      </xsd:simpleType>
    </xsd:element>
    <xsd:element name="MediaServiceAutoKeyPoints" ma:index="39" nillable="true" ma:displayName="MediaServiceAutoKeyPoints" ma:hidden="true" ma:internalName="MediaServiceAutoKeyPoints" ma:readOnly="true">
      <xsd:simpleType>
        <xsd:restriction base="dms:Note"/>
      </xsd:simpleType>
    </xsd:element>
    <xsd:element name="MediaServiceKeyPoints" ma:index="40" nillable="true" ma:displayName="KeyPoints" ma:internalName="MediaServiceKeyPoints" ma:readOnly="true">
      <xsd:simpleType>
        <xsd:restriction base="dms:Note">
          <xsd:maxLength value="255"/>
        </xsd:restriction>
      </xsd:simpleType>
    </xsd:element>
    <xsd:element name="MediaServiceAutoTags" ma:index="41" nillable="true" ma:displayName="Tags" ma:internalName="MediaServiceAutoTags" ma:readOnly="true">
      <xsd:simpleType>
        <xsd:restriction base="dms:Text"/>
      </xsd:simpleType>
    </xsd:element>
    <xsd:element name="MediaServiceGenerationTime" ma:index="42" nillable="true" ma:displayName="MediaServiceGenerationTime" ma:hidden="true" ma:internalName="MediaServiceGenerationTime" ma:readOnly="true">
      <xsd:simpleType>
        <xsd:restriction base="dms:Text"/>
      </xsd:simpleType>
    </xsd:element>
    <xsd:element name="MediaServiceEventHashCode" ma:index="43" nillable="true" ma:displayName="MediaServiceEventHashCode" ma:hidden="true" ma:internalName="MediaServiceEventHashCode" ma:readOnly="true">
      <xsd:simpleType>
        <xsd:restriction base="dms:Text"/>
      </xsd:simpleType>
    </xsd:element>
    <xsd:element name="MediaServiceOCR" ma:index="44" nillable="true" ma:displayName="Extracted Text" ma:internalName="MediaServiceOCR" ma:readOnly="true">
      <xsd:simpleType>
        <xsd:restriction base="dms:Note">
          <xsd:maxLength value="255"/>
        </xsd:restriction>
      </xsd:simpleType>
    </xsd:element>
    <xsd:element name="MediaServiceDateTaken" ma:index="45"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TaxCatchAll xmlns="ca283e0b-db31-4043-a2ef-b80661bf084a">
      <Value>3</Value>
    </TaxCatchAll>
    <SemaphoreItemMetadata xmlns="d216dbe6-3dde-4834-a9d0-63231d4261ce" xsi:nil="true"/>
    <ga975397408f43e4b84ec8e5a598e523 xmlns="ca283e0b-db31-4043-a2ef-b80661bf084a">
      <Terms xmlns="http://schemas.microsoft.com/office/infopath/2007/PartnerControls">
        <TermInfo xmlns="http://schemas.microsoft.com/office/infopath/2007/PartnerControls">
          <TermName xmlns="http://schemas.microsoft.com/office/infopath/2007/PartnerControls">Lebanon-2490</TermName>
          <TermId xmlns="http://schemas.microsoft.com/office/infopath/2007/PartnerControls">9edb7c65-e5d5-4e49-90eb-6706d834a52d</TermId>
        </TermInfo>
      </Terms>
    </ga975397408f43e4b84ec8e5a598e523>
    <k8c968e8c72a4eda96b7e8fdbe192be2 xmlns="ca283e0b-db31-4043-a2ef-b80661bf084a">
      <Terms xmlns="http://schemas.microsoft.com/office/infopath/2007/PartnerControls"/>
    </k8c968e8c72a4eda96b7e8fdbe192be2>
    <j169e817e0ee4eb8974e6fc4a2762909 xmlns="ca283e0b-db31-4043-a2ef-b80661bf084a">
      <Terms xmlns="http://schemas.microsoft.com/office/infopath/2007/PartnerControls"/>
    </j169e817e0ee4eb8974e6fc4a2762909>
    <DateTransmittedEmail xmlns="ca283e0b-db31-4043-a2ef-b80661bf084a" xsi:nil="true"/>
    <ContentStatus xmlns="ca283e0b-db31-4043-a2ef-b80661bf084a" xsi:nil="true"/>
    <SenderEmail xmlns="ca283e0b-db31-4043-a2ef-b80661bf084a" xsi:nil="true"/>
    <IconOverlay xmlns="http://schemas.microsoft.com/sharepoint/v4" xsi:nil="true"/>
    <ContentLanguage xmlns="ca283e0b-db31-4043-a2ef-b80661bf084a">English</ContentLanguage>
    <j048a4f9aaad4a8990a1d5e5f53cb451 xmlns="ca283e0b-db31-4043-a2ef-b80661bf084a">
      <Terms xmlns="http://schemas.microsoft.com/office/infopath/2007/PartnerControls"/>
    </j048a4f9aaad4a8990a1d5e5f53cb451>
    <h6a71f3e574e4344bc34f3fc9dd20054 xmlns="ca283e0b-db31-4043-a2ef-b80661bf084a">
      <Terms xmlns="http://schemas.microsoft.com/office/infopath/2007/PartnerControls"/>
    </h6a71f3e574e4344bc34f3fc9dd20054>
    <TaxKeywordTaxHTField xmlns="d216dbe6-3dde-4834-a9d0-63231d4261ce">
      <Terms xmlns="http://schemas.microsoft.com/office/infopath/2007/PartnerControls"/>
    </TaxKeywordTaxHTField>
    <CategoryDescription xmlns="http://schemas.microsoft.com/sharepoint.v3" xsi:nil="true"/>
    <IM_x0020_identification xmlns="c992e568-4563-4c50-9db5-2441075655f3">Log-frame</IM_x0020_identification>
    <RecipientsEmail xmlns="ca283e0b-db31-4043-a2ef-b80661bf084a" xsi:nil="true"/>
    <mda26ace941f4791a7314a339fee829c xmlns="ca283e0b-db31-4043-a2ef-b80661bf084a">
      <Terms xmlns="http://schemas.microsoft.com/office/infopath/2007/PartnerControls"/>
    </mda26ace941f4791a7314a339fee829c>
    <WrittenBy xmlns="ca283e0b-db31-4043-a2ef-b80661bf084a">
      <UserInfo>
        <DisplayName/>
        <AccountId xsi:nil="true"/>
        <AccountType/>
      </UserInfo>
    </WrittenBy>
  </documentManagement>
</p:properties>
</file>

<file path=customXml/itemProps1.xml><?xml version="1.0" encoding="utf-8"?>
<ds:datastoreItem xmlns:ds="http://schemas.openxmlformats.org/officeDocument/2006/customXml" ds:itemID="{EB8E2080-7EAE-4E47-A1D8-08FB09BF2568}">
  <ds:schemaRefs>
    <ds:schemaRef ds:uri="http://schemas.microsoft.com/office/2006/metadata/customXsn"/>
  </ds:schemaRefs>
</ds:datastoreItem>
</file>

<file path=customXml/itemProps2.xml><?xml version="1.0" encoding="utf-8"?>
<ds:datastoreItem xmlns:ds="http://schemas.openxmlformats.org/officeDocument/2006/customXml" ds:itemID="{BB157DD1-25A0-4F82-B1CC-44C152FEB1D9}">
  <ds:schemaRefs>
    <ds:schemaRef ds:uri="http://schemas.microsoft.com/sharepoint/events"/>
  </ds:schemaRefs>
</ds:datastoreItem>
</file>

<file path=customXml/itemProps3.xml><?xml version="1.0" encoding="utf-8"?>
<ds:datastoreItem xmlns:ds="http://schemas.openxmlformats.org/officeDocument/2006/customXml" ds:itemID="{95404BEB-8DB6-4C7E-A3B7-95928CB6A54E}">
  <ds:schemaRefs>
    <ds:schemaRef ds:uri="Microsoft.SharePoint.Taxonomy.ContentTypeSync"/>
  </ds:schemaRefs>
</ds:datastoreItem>
</file>

<file path=customXml/itemProps4.xml><?xml version="1.0" encoding="utf-8"?>
<ds:datastoreItem xmlns:ds="http://schemas.openxmlformats.org/officeDocument/2006/customXml" ds:itemID="{3F621A58-D07A-4834-8E81-4B35F148F8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a283e0b-db31-4043-a2ef-b80661bf084a"/>
    <ds:schemaRef ds:uri="http://schemas.microsoft.com/sharepoint.v3"/>
    <ds:schemaRef ds:uri="d216dbe6-3dde-4834-a9d0-63231d4261ce"/>
    <ds:schemaRef ds:uri="c992e568-4563-4c50-9db5-2441075655f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1B5A2B38-5453-44B1-AA07-5EEBD5218013}">
  <ds:schemaRefs>
    <ds:schemaRef ds:uri="http://schemas.microsoft.com/sharepoint/v3/contenttype/forms"/>
  </ds:schemaRefs>
</ds:datastoreItem>
</file>

<file path=customXml/itemProps6.xml><?xml version="1.0" encoding="utf-8"?>
<ds:datastoreItem xmlns:ds="http://schemas.openxmlformats.org/officeDocument/2006/customXml" ds:itemID="{59A49DD6-EDBC-4D26-B739-2DD7BBFBD351}">
  <ds:schemaRefs>
    <ds:schemaRef ds:uri="http://schemas.microsoft.com/office/2006/metadata/properties"/>
    <ds:schemaRef ds:uri="http://schemas.microsoft.com/office/infopath/2007/PartnerControls"/>
    <ds:schemaRef ds:uri="ca283e0b-db31-4043-a2ef-b80661bf084a"/>
    <ds:schemaRef ds:uri="d216dbe6-3dde-4834-a9d0-63231d4261ce"/>
    <ds:schemaRef ds:uri="http://schemas.microsoft.com/sharepoint/v4"/>
    <ds:schemaRef ds:uri="http://schemas.microsoft.com/sharepoint.v3"/>
    <ds:schemaRef ds:uri="c992e568-4563-4c50-9db5-2441075655f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PIN</vt:lpstr>
      <vt:lpstr>LCRP EDU 2022 (Summary)</vt:lpstr>
      <vt:lpstr>EDU LOGFRAME</vt:lpstr>
      <vt:lpstr>'EDU LOGFRAME'!Print_Area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Jean-Charles Rouge</dc:creator>
  <cp:keywords/>
  <dc:description/>
  <cp:lastModifiedBy>Administrator</cp:lastModifiedBy>
  <cp:revision/>
  <dcterms:created xsi:type="dcterms:W3CDTF">2018-10-13T08:56:22Z</dcterms:created>
  <dcterms:modified xsi:type="dcterms:W3CDTF">2022-04-06T18:44:03Z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0x0101009BA85F8052A6DA4FA3E31FF9F74C697000FEE86735BF7F4141B6E8A86637DF6689</vt:lpwstr>
  </property>
  <property fmtid="{D5CDD505-2E9C-101B-9397-08002B2CF9AE}" pid="3" name="SystemDTAC">
    <vt:lpwstr/>
  </property>
  <property fmtid="{D5CDD505-2E9C-101B-9397-08002B2CF9AE}" pid="4" name="TaxKeyword">
    <vt:lpwstr/>
  </property>
  <property fmtid="{D5CDD505-2E9C-101B-9397-08002B2CF9AE}" pid="5" name="Topic">
    <vt:lpwstr/>
  </property>
  <property fmtid="{D5CDD505-2E9C-101B-9397-08002B2CF9AE}" pid="6" name="OfficeDivision">
    <vt:lpwstr>3;#Lebanon-2490|9edb7c65-e5d5-4e49-90eb-6706d834a52d</vt:lpwstr>
  </property>
  <property fmtid="{D5CDD505-2E9C-101B-9397-08002B2CF9AE}" pid="7" name="CriticalForLongTermRetention">
    <vt:lpwstr/>
  </property>
  <property fmtid="{D5CDD505-2E9C-101B-9397-08002B2CF9AE}" pid="8" name="DocumentType">
    <vt:lpwstr/>
  </property>
  <property fmtid="{D5CDD505-2E9C-101B-9397-08002B2CF9AE}" pid="9" name="GeographicScope">
    <vt:lpwstr/>
  </property>
</Properties>
</file>