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FC52E92A-B868-409C-A348-37EB0C77A6CC}" xr6:coauthVersionLast="40" xr6:coauthVersionMax="40" xr10:uidLastSave="{00000000-0000-0000-0000-000000000000}"/>
  <bookViews>
    <workbookView xWindow="390" yWindow="300" windowWidth="18420" windowHeight="11220" activeTab="1" xr2:uid="{00000000-000D-0000-FFFF-FFFF00000000}"/>
  </bookViews>
  <sheets>
    <sheet name="Summary" sheetId="4" r:id="rId1"/>
    <sheet name="PR LOGFRAME" sheetId="1" r:id="rId2"/>
    <sheet name="PR FUNDING" sheetId="2" r:id="rId3"/>
  </sheets>
  <externalReferences>
    <externalReference r:id="rId4"/>
  </externalReferences>
  <definedNames>
    <definedName name="_xlnm._FilterDatabase" localSheetId="2" hidden="1">'PR FUNDING'!$A$3:$M$18</definedName>
    <definedName name="_xlnm.Print_Area" localSheetId="1">'PR LOGFRAME'!$A$1:$Q$418</definedName>
    <definedName name="Z_445B5084_4AA9_4766_BDF3_F081BD99834E_.wvu.FilterData" localSheetId="2" hidden="1">'PR FUNDING'!$A$3:$M$18</definedName>
    <definedName name="Z_445B5084_4AA9_4766_BDF3_F081BD99834E_.wvu.PrintArea" localSheetId="1" hidden="1">'PR LOGFRAME'!$A$1:$Q$227</definedName>
    <definedName name="Z_A3FC2C64_8F18_4E91_812D_1C0A223CFD0E_.wvu.FilterData" localSheetId="2" hidden="1">'PR FUNDING'!$A$3:$M$18</definedName>
    <definedName name="Z_A3FC2C64_8F18_4E91_812D_1C0A223CFD0E_.wvu.PrintArea" localSheetId="1" hidden="1">'PR LOGFRAME'!$A$1:$Q$227</definedName>
    <definedName name="Z_AA74D617_46A2_4FDC_94DA_407647126A6B_.wvu.FilterData" localSheetId="2" hidden="1">'PR FUNDING'!$A$3:$M$18</definedName>
    <definedName name="Z_AA74D617_46A2_4FDC_94DA_407647126A6B_.wvu.PrintArea" localSheetId="1" hidden="1">'PR LOGFRAME'!$A$1:$Q$227</definedName>
  </definedNames>
  <calcPr calcId="191029" concurrentCalc="0"/>
  <customWorkbookViews>
    <customWorkbookView name="Fanette Blanc - Personal View" guid="{A3FC2C64-8F18-4E91-812D-1C0A223CFD0E}" mergeInterval="0" personalView="1" maximized="1" xWindow="-8" yWindow="-8" windowWidth="1936" windowHeight="1056" activeSheetId="1"/>
    <customWorkbookView name="Kareem Khalil - Personal View" guid="{445B5084-4AA9-4766-BDF3-F081BD99834E}" mergeInterval="0" personalView="1" maximized="1" xWindow="-8" yWindow="-8" windowWidth="1936" windowHeight="1096" activeSheetId="1" showComments="commIndAndComment"/>
    <customWorkbookView name="Jean-Charles Rouge - Personal View" guid="{AA74D617-46A2-4FDC-94DA-407647126A6B}" mergeInterval="0" personalView="1" xWindow="13" yWindow="18" windowWidth="1853" windowHeight="75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4" l="1"/>
  <c r="D28" i="4"/>
  <c r="E28" i="4"/>
  <c r="F28" i="4"/>
  <c r="F55" i="4"/>
  <c r="F84" i="4"/>
  <c r="F8" i="4"/>
  <c r="C29" i="4"/>
  <c r="D29" i="4"/>
  <c r="E29" i="4"/>
  <c r="F29" i="4"/>
  <c r="F30" i="4"/>
  <c r="C30" i="4"/>
  <c r="D30" i="4"/>
  <c r="E30" i="4"/>
  <c r="F56" i="4"/>
  <c r="F57" i="4"/>
  <c r="A70" i="4"/>
  <c r="A71" i="4"/>
  <c r="C71" i="4"/>
  <c r="C72" i="4"/>
  <c r="C73" i="4"/>
  <c r="C55" i="4"/>
  <c r="D71" i="4"/>
  <c r="E71" i="4"/>
  <c r="F71" i="4"/>
  <c r="F72" i="4"/>
  <c r="F73" i="4"/>
  <c r="D55" i="4"/>
  <c r="G71" i="4"/>
  <c r="H71" i="4"/>
  <c r="I71" i="4"/>
  <c r="J71" i="4"/>
  <c r="K71" i="4"/>
  <c r="A72" i="4"/>
  <c r="D72" i="4"/>
  <c r="E72" i="4"/>
  <c r="G72" i="4"/>
  <c r="H72" i="4"/>
  <c r="I72" i="4"/>
  <c r="I73" i="4"/>
  <c r="E55" i="4"/>
  <c r="J72" i="4"/>
  <c r="K72" i="4"/>
  <c r="D73" i="4"/>
  <c r="E73" i="4"/>
  <c r="G73" i="4"/>
  <c r="H73" i="4"/>
  <c r="J73" i="4"/>
  <c r="K73" i="4"/>
  <c r="D84" i="4"/>
  <c r="E84" i="4"/>
  <c r="D85" i="4"/>
  <c r="F85" i="4"/>
  <c r="F86" i="4"/>
  <c r="D86" i="4"/>
  <c r="B89" i="4"/>
  <c r="C89" i="4"/>
  <c r="A99" i="4"/>
  <c r="A100" i="4"/>
  <c r="C100" i="4"/>
  <c r="C101" i="4"/>
  <c r="C102" i="4"/>
  <c r="C84" i="4"/>
  <c r="D100" i="4"/>
  <c r="E100" i="4"/>
  <c r="J100" i="4"/>
  <c r="J101" i="4"/>
  <c r="J102" i="4"/>
  <c r="E85" i="4"/>
  <c r="E86" i="4"/>
  <c r="K100" i="4"/>
  <c r="A101" i="4"/>
  <c r="D101" i="4"/>
  <c r="E101" i="4"/>
  <c r="K101" i="4"/>
  <c r="A102" i="4"/>
  <c r="D102" i="4"/>
  <c r="E102" i="4"/>
  <c r="K102" i="4"/>
  <c r="H18" i="2"/>
  <c r="H17" i="2"/>
  <c r="H16" i="2"/>
  <c r="E8" i="4"/>
  <c r="D8" i="4"/>
  <c r="C8" i="4"/>
  <c r="F9" i="4"/>
  <c r="F10" i="4"/>
  <c r="C85" i="4"/>
  <c r="C86" i="4"/>
  <c r="E56" i="4"/>
  <c r="E57" i="4"/>
  <c r="E9" i="4"/>
  <c r="E10" i="4"/>
  <c r="D56" i="4"/>
  <c r="D57" i="4"/>
  <c r="C56" i="4"/>
  <c r="C57" i="4"/>
  <c r="C9" i="4"/>
  <c r="C10" i="4"/>
  <c r="D9" i="4"/>
  <c r="D10" i="4"/>
  <c r="N32" i="1"/>
  <c r="I112" i="1"/>
  <c r="J112" i="1"/>
  <c r="K112" i="1"/>
  <c r="L112" i="1"/>
  <c r="M112" i="1"/>
  <c r="N112" i="1"/>
  <c r="O112" i="1"/>
  <c r="P112" i="1"/>
  <c r="Q112" i="1"/>
  <c r="I117" i="1"/>
  <c r="J117" i="1"/>
  <c r="K117" i="1"/>
  <c r="L117" i="1"/>
  <c r="M117" i="1"/>
  <c r="N117" i="1"/>
  <c r="O117" i="1"/>
  <c r="P117" i="1"/>
  <c r="Q117" i="1"/>
  <c r="I122" i="1"/>
  <c r="J122" i="1"/>
  <c r="K122" i="1"/>
  <c r="L122" i="1"/>
  <c r="M122" i="1"/>
  <c r="N122" i="1"/>
  <c r="O122" i="1"/>
  <c r="P122" i="1"/>
  <c r="Q122" i="1"/>
  <c r="I127" i="1"/>
  <c r="J127" i="1"/>
  <c r="K127" i="1"/>
  <c r="L127" i="1"/>
  <c r="M127" i="1"/>
  <c r="N127" i="1"/>
  <c r="N230" i="1"/>
  <c r="N235" i="1"/>
  <c r="N217" i="1"/>
  <c r="M217" i="1"/>
  <c r="L217" i="1"/>
  <c r="K217" i="1"/>
  <c r="J217" i="1"/>
  <c r="I217" i="1"/>
  <c r="N212" i="1"/>
  <c r="M212" i="1"/>
  <c r="L212" i="1"/>
  <c r="K212" i="1"/>
  <c r="J212" i="1"/>
  <c r="I212" i="1"/>
  <c r="N207" i="1"/>
  <c r="M207" i="1"/>
  <c r="L207" i="1"/>
  <c r="K207" i="1"/>
  <c r="J207" i="1"/>
  <c r="I207" i="1"/>
  <c r="N164" i="1"/>
  <c r="M164" i="1"/>
  <c r="L164" i="1"/>
  <c r="K164" i="1"/>
  <c r="J164" i="1"/>
  <c r="I164" i="1"/>
  <c r="N144" i="1"/>
  <c r="M144" i="1"/>
  <c r="L144" i="1"/>
  <c r="K144" i="1"/>
  <c r="J144" i="1"/>
  <c r="I144" i="1"/>
  <c r="J99" i="1"/>
  <c r="K99" i="1"/>
  <c r="L99" i="1"/>
  <c r="M99" i="1"/>
  <c r="N99" i="1"/>
  <c r="O99" i="1"/>
  <c r="P99" i="1"/>
  <c r="Q99" i="1"/>
  <c r="I99" i="1"/>
  <c r="J94" i="1"/>
  <c r="K94" i="1"/>
  <c r="L94" i="1"/>
  <c r="M94" i="1"/>
  <c r="N94" i="1"/>
  <c r="O94" i="1"/>
  <c r="P94" i="1"/>
  <c r="Q94" i="1"/>
  <c r="I94" i="1"/>
  <c r="J74" i="1"/>
  <c r="K74" i="1"/>
  <c r="L74" i="1"/>
  <c r="O74" i="1"/>
  <c r="P74" i="1"/>
  <c r="Q74" i="1"/>
  <c r="J69" i="1"/>
  <c r="K69" i="1"/>
  <c r="L69" i="1"/>
  <c r="O69" i="1"/>
  <c r="P69" i="1"/>
  <c r="Q69" i="1"/>
  <c r="J64" i="1"/>
  <c r="K64" i="1"/>
  <c r="L64" i="1"/>
  <c r="M64" i="1"/>
  <c r="N64" i="1"/>
  <c r="O64" i="1"/>
  <c r="P64" i="1"/>
  <c r="Q64" i="1"/>
  <c r="I64" i="1"/>
  <c r="J59" i="1"/>
  <c r="K59" i="1"/>
  <c r="L59" i="1"/>
  <c r="M59" i="1"/>
  <c r="N59" i="1"/>
  <c r="O59" i="1"/>
  <c r="P59" i="1"/>
  <c r="Q59" i="1"/>
  <c r="I59" i="1"/>
  <c r="J54" i="1"/>
  <c r="K54" i="1"/>
  <c r="L54" i="1"/>
  <c r="M54" i="1"/>
  <c r="N54" i="1"/>
  <c r="O54" i="1"/>
  <c r="P54" i="1"/>
  <c r="Q54" i="1"/>
  <c r="I54" i="1"/>
  <c r="J49" i="1"/>
  <c r="K49" i="1"/>
  <c r="L49" i="1"/>
  <c r="M49" i="1"/>
  <c r="N49" i="1"/>
  <c r="O49" i="1"/>
  <c r="P49" i="1"/>
  <c r="Q49" i="1"/>
  <c r="I49" i="1"/>
  <c r="I32" i="1"/>
  <c r="J32" i="1"/>
  <c r="K32" i="1"/>
  <c r="L32" i="1"/>
  <c r="H12" i="2"/>
  <c r="E12" i="2"/>
  <c r="E5" i="2"/>
</calcChain>
</file>

<file path=xl/sharedStrings.xml><?xml version="1.0" encoding="utf-8"?>
<sst xmlns="http://schemas.openxmlformats.org/spreadsheetml/2006/main" count="1354" uniqueCount="408">
  <si>
    <t>PRS</t>
  </si>
  <si>
    <t>PRL</t>
  </si>
  <si>
    <t>Result</t>
  </si>
  <si>
    <t>ID</t>
  </si>
  <si>
    <t>Indicators</t>
  </si>
  <si>
    <t>Baseline</t>
  </si>
  <si>
    <t>A</t>
  </si>
  <si>
    <t>Percentage of persons with legal stay</t>
  </si>
  <si>
    <t>VASyR</t>
  </si>
  <si>
    <t>B</t>
  </si>
  <si>
    <t>C</t>
  </si>
  <si>
    <t>Percentage of children born in Lebanon whose birth is registered at the Noufos level</t>
  </si>
  <si>
    <t>36% registered with Noufous  as per VASyR 2017</t>
  </si>
  <si>
    <t>N/A</t>
  </si>
  <si>
    <t>D</t>
  </si>
  <si>
    <t>Percentage of children born in Lebanon whose birth is registered at the Foreign Registry level</t>
  </si>
  <si>
    <t>17% registered with Foreigners' Registry as per VASyR 2017</t>
  </si>
  <si>
    <t>E</t>
  </si>
  <si>
    <t>Number of persons benefitting from resettlement or other humanitarian pathways</t>
  </si>
  <si>
    <t>F</t>
  </si>
  <si>
    <t>Number of persons benefitting from land release</t>
  </si>
  <si>
    <r>
      <rPr>
        <b/>
        <sz val="10"/>
        <rFont val="Calibri"/>
        <family val="2"/>
      </rPr>
      <t>Output 1.1</t>
    </r>
    <r>
      <rPr>
        <sz val="10"/>
        <rFont val="Calibri"/>
        <family val="2"/>
      </rPr>
      <t xml:space="preserve"> Access to Territory Supported and Cross Border Movement Monitored</t>
    </r>
  </si>
  <si>
    <t xml:space="preserve">Number of persons referred to MoSA for admission on exceptional humanitarian grounds </t>
  </si>
  <si>
    <t>Indicator</t>
  </si>
  <si>
    <t>Number of persons who benefitted from counseling, legal assistance, and legal representation regarding civil registration including birth registration, marriage, death, and divorce.</t>
  </si>
  <si>
    <t>Number of persons who benefitted from counseling, legal  assistance, and legal representation regarding legal stay.</t>
  </si>
  <si>
    <t>Number of persons who benefitted from counseling, legal  assistance, and legal representation regarding HLP.</t>
  </si>
  <si>
    <t>Number of persons who benefitted from counseling, legal  assistance, and legal representation regarding other legal issues.</t>
  </si>
  <si>
    <t>Number of persons reached through awareness sessions on legal topics.</t>
  </si>
  <si>
    <r>
      <rPr>
        <b/>
        <sz val="10"/>
        <rFont val="Calibri"/>
        <family val="2"/>
      </rPr>
      <t>Output 1.3:</t>
    </r>
    <r>
      <rPr>
        <sz val="10"/>
        <rFont val="Calibri"/>
        <family val="2"/>
      </rPr>
      <t xml:space="preserve"> Identification, verification and assessment process carried out</t>
    </r>
  </si>
  <si>
    <t>Number of persons who have been assessed individually</t>
  </si>
  <si>
    <t>Number of persons consulted during monitoring visits including to collective sites</t>
  </si>
  <si>
    <t xml:space="preserve">Number of persons with specific needs receiving non-cash support </t>
  </si>
  <si>
    <t>Number of persons supported (cash)</t>
  </si>
  <si>
    <t>Number of persons benefitting from Risk Education sessions/activities</t>
  </si>
  <si>
    <t>Number of square meters cleared/released using manual clearance</t>
  </si>
  <si>
    <r>
      <rPr>
        <b/>
        <sz val="10"/>
        <rFont val="Calibri"/>
        <family val="2"/>
      </rPr>
      <t>Output 1.7</t>
    </r>
    <r>
      <rPr>
        <sz val="10"/>
        <rFont val="Calibri"/>
        <family val="2"/>
      </rPr>
      <t xml:space="preserve"> Administrative Institutions and Practices Strengthened</t>
    </r>
  </si>
  <si>
    <t>Number of  institutions supported</t>
  </si>
  <si>
    <t>Number of persons trained (public officials, civil society, service providers and front liners etc.)</t>
  </si>
  <si>
    <t>Number of  studies, research, reports issued and disseminated</t>
  </si>
  <si>
    <t>Number of initiatives implemented through community-based interventions</t>
  </si>
  <si>
    <t>% of women (20-24) married before 18</t>
  </si>
  <si>
    <t>% of women and girls age 15-49 who state that a husband is justified in hitting or beating his wife</t>
  </si>
  <si>
    <r>
      <t xml:space="preserve">Output 3.1: </t>
    </r>
    <r>
      <rPr>
        <sz val="10"/>
        <rFont val="Calibri"/>
        <family val="2"/>
      </rPr>
      <t>Capacities of national systems and actors to address SGBV strengthened</t>
    </r>
  </si>
  <si>
    <t># of institutional actors trained who demonstrate increased knowledge of SGBV</t>
  </si>
  <si>
    <t># SGBV related policies, strategies, plans, guidance revised, developed, endorsed and operationalized</t>
  </si>
  <si>
    <t># local organizations and MoSA SDCs supported to provide quality services</t>
  </si>
  <si>
    <t>At leat 75% out of the sample 10% of est 111,300 individuals expecting accessing safe spaces</t>
  </si>
  <si>
    <t>At least 90% out of the sample 10% of est 111,300 individuals expecting accessing safe spaces</t>
  </si>
  <si>
    <t>% of case management agencies reporting sufficient capacities to support survivors seeking services</t>
  </si>
  <si>
    <t>100% of the CM Agencies</t>
  </si>
  <si>
    <t># of women, girls, men and boys at risk and survivors accessing SGBV prevention and response services in safe spaces</t>
  </si>
  <si>
    <t>% of community members demonstrating improved knowledge and attitudes towards SGBV</t>
  </si>
  <si>
    <t>New M&amp;E tool being currently piloted. Baseline to be established at the end of the pilot exercise (Dec/2016)
62% as of the end of september</t>
  </si>
  <si>
    <t>At least 75% of 198,750 (might require adjustement after establishement of the baseline)</t>
  </si>
  <si>
    <t>% of women and girls who report actions taken in their communities in the past 6 months that made them feel safer</t>
  </si>
  <si>
    <t>Not available before June 2017
85% as of the end of September based on verified data</t>
  </si>
  <si>
    <t>At least 60% out of the sample 10% of est. 111,300 individuals expecting accessing safe spaces (might require adjustement after establishement of the baseline)</t>
  </si>
  <si>
    <t>At least 70% out of the sample 10% of est. 111,300 individuals expecting accessing safe spaces (might require adjustement after establishement of the baseline)</t>
  </si>
  <si>
    <t># of women, girls, men and boys sensitized on SGBV</t>
  </si>
  <si>
    <t>%  of children 2-14 years who experience violent disciplinary practices</t>
  </si>
  <si>
    <t>% of children aged 5-17 yrs engaged in child labor</t>
  </si>
  <si>
    <t xml:space="preserve">% of children (boys and girls) who reported an improvement in their psychosocial wellbeing as measured through the SDQ </t>
  </si>
  <si>
    <r>
      <t xml:space="preserve">Output 4.1: </t>
    </r>
    <r>
      <rPr>
        <sz val="10"/>
        <rFont val="Calibri"/>
        <family val="2"/>
      </rPr>
      <t xml:space="preserve">Policies, national plans and guidelines to support national child protection systems planning, operations, budgeting and advocacy developed and implemented </t>
    </r>
  </si>
  <si>
    <t># of Policies, strategies, procedures and mechanisms for CP  developed and Endorsed by relevant Actors</t>
  </si>
  <si>
    <t># of girls and boys receiving specialized/focused PSS</t>
  </si>
  <si>
    <t xml:space="preserve"># of communities actively  engaged in child protection initiatives 
</t>
  </si>
  <si>
    <t>Description/ definition</t>
  </si>
  <si>
    <t>MoV / Responsible</t>
  </si>
  <si>
    <t>Unit</t>
  </si>
  <si>
    <t>Frequency</t>
  </si>
  <si>
    <t>The % of persons who have legal residency out of the general displaced Syrian population, per age group and gender</t>
  </si>
  <si>
    <t xml:space="preserve">Percentage of persons referred, provided with services under the categories of the Inter-Agency Referral Database, e.g: , Legal, Persons with Specific Needs, etc.), and whose cases were successfully closed. </t>
  </si>
  <si>
    <t>The percentage of children (0-5 years old)  born in Lebanon whose birth is registered at the level of the Nofous, per gender</t>
  </si>
  <si>
    <t>The percentage of children (0-5 years old)  born in Lebanon whose birth is registered at both the level of the Foreigners' Registry (Personal Status Department)”, per gender</t>
  </si>
  <si>
    <t>Number of persons who have benefitted from resettlement or other humanitarian admission programmes procedures who have departed, per age group and gender</t>
  </si>
  <si>
    <t>G</t>
  </si>
  <si>
    <t>Inter-Agency Tracking System, Activity Info, 
= [Referrals accepted and succesfully closed, all sectors] / [Total referrals to all sectors]</t>
  </si>
  <si>
    <t>proGres</t>
  </si>
  <si>
    <t>ActivityInfo</t>
  </si>
  <si>
    <t>Yearly</t>
  </si>
  <si>
    <t>Bi-yearly</t>
  </si>
  <si>
    <t>Quarterly</t>
  </si>
  <si>
    <t xml:space="preserve">% </t>
  </si>
  <si>
    <t>TBD 2018</t>
  </si>
  <si>
    <t>List Activities under this output 1.1</t>
  </si>
  <si>
    <t xml:space="preserve">Activity 1: Number of persons interviewed </t>
  </si>
  <si>
    <t>Activity 2: Number of persons referred on humanitarian basis to MoSA</t>
  </si>
  <si>
    <t>%</t>
  </si>
  <si>
    <t>SYR</t>
  </si>
  <si>
    <t>LEB</t>
  </si>
  <si>
    <t>List Activities under this output 1.2</t>
  </si>
  <si>
    <t>List Activities under this output 1.3</t>
  </si>
  <si>
    <t>List Activities under this output 1.4</t>
  </si>
  <si>
    <t>INSTIT</t>
  </si>
  <si>
    <t>Beneficiary</t>
  </si>
  <si>
    <t>List Activities under this output 1.7</t>
  </si>
  <si>
    <t>List Activities under this output 1.6</t>
  </si>
  <si>
    <t>List Activities under this output 1.5</t>
  </si>
  <si>
    <t>Indiv</t>
  </si>
  <si>
    <t>sqm</t>
  </si>
  <si>
    <t>Instit</t>
  </si>
  <si>
    <t>Doc</t>
  </si>
  <si>
    <t>BID</t>
  </si>
  <si>
    <t>Comm</t>
  </si>
  <si>
    <t>Target</t>
  </si>
  <si>
    <t>Activityinfo, New eviction incident monitoring (UNHCR)</t>
  </si>
  <si>
    <t>Activity 1: Legal Counselling</t>
  </si>
  <si>
    <t>Activity 2: Legal Assistance and Representation</t>
  </si>
  <si>
    <t xml:space="preserve">Activity 3: Legal Awareness </t>
  </si>
  <si>
    <t xml:space="preserve">Activity 4:  Dispute Resolution Mechanisms </t>
  </si>
  <si>
    <t>Activity 5: Detention Interventions</t>
  </si>
  <si>
    <t xml:space="preserve">ActivityInfo partners' protection monitoring </t>
  </si>
  <si>
    <t>Activity 1: Identification of specific needs through registration, recording, verification and profile for Displaced Syrians, PRS, and Lebanese Returnees.</t>
  </si>
  <si>
    <t>Activity 2: Mapping of persons with specific needs by category .</t>
  </si>
  <si>
    <t xml:space="preserve">Activity 3: Protection Monitoring </t>
  </si>
  <si>
    <t>Activity 1: Individual Counselling and Case Management</t>
  </si>
  <si>
    <t>Activity 2: Emergency One-Off Assistance Cash / Protection Cash</t>
  </si>
  <si>
    <t>Activity 3: Specialized Services for PWD</t>
  </si>
  <si>
    <t>Activity 4: Specialized Services for Older Persons</t>
  </si>
  <si>
    <t>Activity 1:  Assessment of displaced persons for resettlement and preparation of resettlement case files for submission</t>
  </si>
  <si>
    <t>Contaminated areas cleared from the impact of landmines, cluster bombs and other items of Unexploded Ordnance (UXO)</t>
  </si>
  <si>
    <t>Persons benefiting from safe access to cleared land and resources.</t>
  </si>
  <si>
    <t>Activity 1: Mine awareness / Mine risk education activities targeting persons and communities at risk</t>
  </si>
  <si>
    <t>Activity 2: Mine clearance and minefield demarcation</t>
  </si>
  <si>
    <t>Number of administrations, posts or offices of public institutions benefiting from technical and material support. Such public institutions can include:  municipalities, social development centers, police stations, prisons, Civil Status Departments and offices or posts of the General Directorate of General Security.</t>
  </si>
  <si>
    <t xml:space="preserve">ActivityInfo and project monitoring reports. </t>
  </si>
  <si>
    <t>Number of persons benefiting from training on protection issues, which include but are not limited to: legal aid, safe identification and referral, case management.</t>
  </si>
  <si>
    <t>Number of studies, researches, reports on protection issued and disseminated</t>
  </si>
  <si>
    <t>Published reports on protection related issues which are accessible for public use.</t>
  </si>
  <si>
    <t xml:space="preserve">Activity 1: Institutional Support </t>
  </si>
  <si>
    <t xml:space="preserve">Activity 2: Capacity Building </t>
  </si>
  <si>
    <t xml:space="preserve">Activity 3: Research and Advocacy </t>
  </si>
  <si>
    <t>WhatsApp communication tree, partner reports, Activity Info. This indicator will be disaggregated by age and gender</t>
  </si>
  <si>
    <t>Partner reports and ActivityInfo. This indicator will be disaggregated by age and gender.</t>
  </si>
  <si>
    <t>List Activities under this output 2.1</t>
  </si>
  <si>
    <t>Activity 1: Community Awareness and Outreach sessions</t>
  </si>
  <si>
    <t>Activity 2: Communication campaigns and mechanisms (SMS, videos, telephone trees)</t>
  </si>
  <si>
    <t>Activity 3: Activities in Community Centers</t>
  </si>
  <si>
    <t>Partner reports and Activity Info.</t>
  </si>
  <si>
    <t>List Activities under this output 2.2</t>
  </si>
  <si>
    <t xml:space="preserve">Activity 1: Establishment, training, and support/monitoring to community groups and focal points </t>
  </si>
  <si>
    <t>Standard MICS indicator on Child Marriage targeting women 20-24 of age married before age 18. The indicator will be measured every two years. By 2018, a reduction of 12% of the baseline in targeted communities is expected. By 2020, a reduction of 20% in targeted communities is expected</t>
  </si>
  <si>
    <t>MICS 2018, 2020</t>
  </si>
  <si>
    <t>Every 2 years</t>
  </si>
  <si>
    <t xml:space="preserve">Standard MICS indicator used to assess the attitudes of women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By 2018, a reduction of 12% of the baseline in targeted communities is expected. By 2020, a reduction of 20% in targeted communities is expected. </t>
  </si>
  <si>
    <t xml:space="preserve">Indicator measures increased knowledge of SGBV (e.g. law enforcement, governemental health actors) and non-SGBV institutional actors on core concepts (such as terminology, guiding principles) through pre-test, post-test (to measure the knowledge gained) and follow-up survey (to measure the retained knowledge after one month and the influence on participant's decisions making, ability ot mitigate the risks, ability to provide quality services). To be collected monthly for quarterly reporting on participants having attended at least 70% of the training sessions. </t>
  </si>
  <si>
    <t xml:space="preserve">SGBV TF M&amp;E Toolkit, partners training reports </t>
  </si>
  <si>
    <t>Actors</t>
  </si>
  <si>
    <t xml:space="preserve">All SGBV tools aiming at supporting/guiding/harmonizing the national capacities revised, developed and endorsed. This can include national strategies, curricula, SOPs, toolkits, checklists etc. </t>
  </si>
  <si>
    <t>SGBV TF reports, partners reports, administrative decisions, and policies/tools produced</t>
  </si>
  <si>
    <t>Bi-Annually</t>
  </si>
  <si>
    <t>Org</t>
  </si>
  <si>
    <t xml:space="preserve">partners reports; SGBV TF reports. </t>
  </si>
  <si>
    <t>Activity 2: Support to capacity building of institutional actors, including through institutionalization of curricula</t>
  </si>
  <si>
    <t>Activity 3: Provide technical and financial support in the development of national strategies and plans</t>
  </si>
  <si>
    <t>Activity 4: Support to expansion of GBVIMS implementation</t>
  </si>
  <si>
    <t>Activity 5: Support the generation of evidence to inform programming and advocacy</t>
  </si>
  <si>
    <t>List Activities under this output 3.1</t>
  </si>
  <si>
    <t xml:space="preserve">Sufficient capacities refer to the necessary human ressources to support survivors seeking services according to an agreed-upon inter-agency scale reflecting the workload of case workers (i.e. number of SGBV cases per case worker). NB. This is not measuring technical skill. The Agencies will report at governoraate level. Separately they will report at national level. </t>
  </si>
  <si>
    <t xml:space="preserve">Reports from partners through monkey survey initiated by the SGBV Task Force. </t>
  </si>
  <si>
    <t>Reports from partners to Activity Info</t>
  </si>
  <si>
    <t>SGBV TF M&amp;E Tool and Partners reports</t>
  </si>
  <si>
    <t>List Activities under this output 3.2</t>
  </si>
  <si>
    <t>Activity 1: Provision of case management adapted to age, gender, diversity</t>
  </si>
  <si>
    <t>Activity 2: Provision of psychosocial support in static and mobile safe spaces</t>
  </si>
  <si>
    <t>Activity 3: Provision of safe shelter options and safety measures</t>
  </si>
  <si>
    <t>Activity 4: Provision of legal counseling and representation</t>
  </si>
  <si>
    <t>Activity 5: Support to health facilities to ensure SGBV quality care for survivors (i.e. CMR)</t>
  </si>
  <si>
    <t>Activity 6: Provision of life skills building to women and girls at risk or survivors of SGBV</t>
  </si>
  <si>
    <t>Activity 7: Provision of material assistance</t>
  </si>
  <si>
    <t>Activity 8: Capacity building of SGBV specialized service providers, including on providing SGBV services that are friendly to youth and people living with disabilities</t>
  </si>
  <si>
    <t xml:space="preserve">Indicator measures increased knowledge and attitudes towards SGBV of trained community members (i.e. women, men, leaders, other community members who have participated in a basic SGBV training on core concepts, guiding principles and safe identification and referrals) through pre-test, post-test (to measure the knowledge gained) and follow-up survey (to measure the retained knowledge after one month and the influence on participant's life and decisions). To be collected monthly for quarterly reporting on participants having attended at least 70% of the training sessions. This indicator will be disaggregated by sex/age. </t>
  </si>
  <si>
    <t>SGBV TF M&amp;E tool and partners reports</t>
  </si>
  <si>
    <t>KAP survey and FGD</t>
  </si>
  <si>
    <t>Bi-annually</t>
  </si>
  <si>
    <t>List Activities under this output 3.3</t>
  </si>
  <si>
    <t>Activity 1: Support to existing local community groups and networks to apply social norms principles in existing and new advocacy and awareness-raising campaigns</t>
  </si>
  <si>
    <t>Activity 2: Awarness raising and capacity development of gatekeepers and community leaders</t>
  </si>
  <si>
    <t>Activity 3: Community-based risk assessment and risk mitigation</t>
  </si>
  <si>
    <t xml:space="preserve">Activity 4: Awareness raising/sensitization and capacity building of rights holders to address key GBV issues through information sharing, community level dialogue, local level advocacy </t>
  </si>
  <si>
    <t>UNICEF Multi-Indicator Cluster Survey Indicator 8.3
Numerator = Number of children age 2-14 years who experienced psychological aggression or physical punishment during the last one month
Denominator = Total number of children age 1-14 years</t>
  </si>
  <si>
    <t>UNICEF Multi-Indicator Cluster Survey Indicator 8.2
Numerator = Number of children age 5-17 years who are involved in child labour
Denominator = Total number of children age 5-17 years</t>
  </si>
  <si>
    <t>children (who are enrolled in PSS programmes) who report and increase in their wellbeing based on SDQ carried out in PSS activities</t>
  </si>
  <si>
    <t>MICS 2018 &amp; 2020</t>
  </si>
  <si>
    <t>SDQ administered in PSS programmes</t>
  </si>
  <si>
    <t>Bi-annualy</t>
  </si>
  <si>
    <t>Annually</t>
  </si>
  <si>
    <t>Semi-annual</t>
  </si>
  <si>
    <t>New MoSA Strategic Plan for Child Protection and Gender Based Violence finalised, MoPH CP Policy/Internal Referal System, Child labour National Action Plan endorsed, Case Management SOP Annexes for BID, Children with disabilities and SGBV cases. Minimum Standards on Interim care developed</t>
  </si>
  <si>
    <t>Policies, tools, e-curriculum, administrative decisions</t>
  </si>
  <si>
    <t>List Activities under this output 4.1</t>
  </si>
  <si>
    <t>1.  Support the development of policies, procedures, training manuals, guidance to support the implementation of CP prevention and response programmes and strengthen application of existing laws and strategies</t>
  </si>
  <si>
    <t>Monthly</t>
  </si>
  <si>
    <t xml:space="preserve"> Objective: To provide tailored psychosocial support to children at medium to high risk of CP-GBV violations which focused on emotional support. And supports the outcomes of children in case management with peer support.  
Target group: Children at medium to high risk or who have experienced a child protection violation and their peers 
Delivery modality: Delivered by professional staff trained and with experience on CP-GBV  
Package: Includes curricula tailored to address specific risks and targeted specifically to be flexible to reach this group with a focus on the Emotionall Support Curriculum developed by the PSS Committee via UNICEF   (timing, location etc should be flexible). 
Duration: Cycle based approach is used with an average of 12 sessions (24 hours) as etr Emotional Support Curriculum and with a minimum of 15 hours.  
Reporting on AI: Occurs once a child has completed a minimum of 15 hours of attendance. All children who attend 15 hours will be reported regardless of their risk type. </t>
  </si>
  <si>
    <t>UNHCR, UNICEF and other CPWG partners</t>
  </si>
  <si>
    <t>List Activities under this output 4.2</t>
  </si>
  <si>
    <t>1. Support training to government and partners on standardised tools for working with at-risk children and survivors</t>
  </si>
  <si>
    <t>UNICEF Knowledge, Attitudes and Practices Survey.
Numerator = Number of women and men who believe psychological aggression or physical punishment of children is acceptable 
Denominator = Total number of women and men age 18 -75 years</t>
  </si>
  <si>
    <t>UNICEF Knowledge, Attitudes and Practices Survey</t>
  </si>
  <si>
    <t># of girls,boys engaged in Community based Child Protection activities</t>
  </si>
  <si>
    <t>Objective: To increase the capacity and awareness of children to negotiate risks and know where to go for help 
Target group:  Open to all  children/adolescents living in vulnerable communities 
Delivery modality: Community members/structures or CBOs with support of NGOs. 
Package: Includes culturally appropriate activities identified by Communities members, Can include but is not limited to Community based PSS objectives through activities as drama, crafts, traditionally storytelling, sports (i.e. sports for development), life-skills training with key CP-GBV messages.
Duration: Should be open to children as long as they need to attend, yearly approach.</t>
  </si>
  <si>
    <t xml:space="preserve"># of caregivers engaged in activites to promote wellbeing and protection of children
</t>
  </si>
  <si>
    <t xml:space="preserve">This activity can take 2 forms: 1. Caregiver Support Groups 2. Parenting Skills/Positive Discipline Training, caregivers can participate in both:                                                                                                                                            1. Caregiver Support Groups                                                                                                                                Objective: To  provide caregivers with a safe space where they can exchange share positive experiences, difficulties and doable solutions with peers whilst raising awareness about mental health and child protection and GBV concerns or problems
Target Group: Parents or caregivers of children (including but not limited to those in PSS) 
Delivery modality: Delivered by trained community members/volunteers and non-professional staff
Package:  Includes key messages on MHPSS and child protection and GBV, topics of discussion are selected by the members of the group
Duration:   Ongoing basis as long as the group is active, monthly meetings are recommended. 
Disaggregated by: population cohort and sex.  
Referral: Caregivers of children benefiting from case management, community based and focused PSS should be referred to caregiver programs.                                                                                                                                                                                                                                                                                                                                                                2. Parenting Skills/Positive Discipline Training                                                                                                                                                                                                                     Objective: To enhance confidence around parenting skills for caregivers living in a situation of profound distress
Target Group: Parents or caregivers of children with priority/targeting to parents/caregivers of high risk children/ children in focused PSS  
Delivery modality: Delivered by trained staff or highly skilled facilitators
Package: Includes curricula tailored to address specific needs identified by caregivers including positive discipline 
Duration:  Cycle based activity with 8-12 sessions recommended. 
However, a minimum of 6 sessions should be attended.  
Reporting on AI: occurs once a minimum of 6 sessions is attended 
Please note that if caregiver attends both support groups and training they CANNOT be double counted. 
Disaggregated by: population cohort and sex.  
Referral: Caregivers of children benefiting from case management, community based and focused PSS should be referred to caregiver programs.                                                                                                                                       Note: Please also reference PSS Committee "PSS interventions for Children and Caregivers Guidance". </t>
  </si>
  <si>
    <t xml:space="preserve">Targeting the most vulnerable localities - includes engaging  CP duty bearers ie  Municipalities, gate keepers,land owners, employers, religious leader, CBOs to  challenge harmful social and behavioral practices that lead to violations of child rights. Includes activities/ intiaitves to prevent WFCL and use of violent discipline and that promote child rights. Communiites can include cadastre level, village/localities and ITSs, </t>
  </si>
  <si>
    <t xml:space="preserve">1. Enhance knowledge and skills of rights holders (girls, boys and women) to address key CP/GBV issues (i.e, WFCL including CAAC/V and violent discipline in homes, schools and community, child marriage and domestic violence) including through child  focused activities, community level dialogues and communication and information campaigns including local level advocacy efforts led by community/religious organisations </t>
  </si>
  <si>
    <t xml:space="preserve">2. Build and strengthen capacity of duty bearers; care givers, influential, “gatekeepers” and informal leaders (religious leaders, community leaders, including female leaders) and community based groups, peer to peer groups so that they actviely promote child protection actvities. </t>
  </si>
  <si>
    <t>List Activities under this output 4.3</t>
  </si>
  <si>
    <t>Output 4.3: Vulnerable children, families and communities supported to promote practices that protect them</t>
  </si>
  <si>
    <t xml:space="preserve">Output 4.2: Holistic and integrated CP services offered to boys and girls at risk and survivors of violence, abuse and exploitation </t>
  </si>
  <si>
    <t xml:space="preserve">Output 4.1: Policies, national plans and guidelines to support national child protection systems planning, operations, budgeting and advocacy developed and implemented </t>
  </si>
  <si>
    <t>Output 3.3: Protective environment through active community engagement in practices that reduce vulnerability to SGBV promoted</t>
  </si>
  <si>
    <t>Output 3.2: Access of Individuals at risk and survivors to quality prevention and response services increased</t>
  </si>
  <si>
    <t>Output 3.1: Capacities of national systems and actors to address SGBV strengthened</t>
  </si>
  <si>
    <t>Output 2.2: Community Level Protection Initiatives Implemented</t>
  </si>
  <si>
    <t>Output 2.1: Information Provision and Feedback Mechanisms Established</t>
  </si>
  <si>
    <t>Output 1.7 Administrative Institutions and Practices Strengthened</t>
  </si>
  <si>
    <t>Output 1.6: Mine Risk Awareness Created, Areas Cleared, and Lands Released</t>
  </si>
  <si>
    <t>Output 1.5: Persons of Concern Resettled or Provided Other Humanitarian Admission Programmes (Excluding Scholarships)</t>
  </si>
  <si>
    <t>Output 1.4: Targeted Support Services to Persons with Specific Needs Provided</t>
  </si>
  <si>
    <t>Output 1.3: Identification, verification and assessment process carried out</t>
  </si>
  <si>
    <t>Output 1.2: Legal Services (Counselling, Assistance, and Representation) to Persons of Concern Delivered.</t>
  </si>
  <si>
    <t>Output 1.1 Access to Territory Supported and Cross Border Movement Monitored</t>
  </si>
  <si>
    <t>n/a</t>
  </si>
  <si>
    <t>At least 75% out of the sample 10% of est 1,400 individuals expecting accessing safe spaces</t>
  </si>
  <si>
    <t>At least 75% out of the sample 10% of est 2,380 individuals expecting accessing safe spaces</t>
  </si>
  <si>
    <t>At least 75% out of the sample 10% of est 24,920 individuals expecting accessing safe spaces</t>
  </si>
  <si>
    <t>At least 90% out of the sample 10% of est 2,380 individuals expecting accessing safe spaces</t>
  </si>
  <si>
    <t>At least 90% out of the sample 10% of est 1,400 individuals expecting accessing safe spaces</t>
  </si>
  <si>
    <t>At least 90% out of the sample 10% of est 24,920 individuals expecting accessing safe spaces</t>
  </si>
  <si>
    <t>228,396 as of the end of september 2017</t>
  </si>
  <si>
    <t>At least 75% of 4,250 (might require adjustement after establishement of the baseline)</t>
  </si>
  <si>
    <t>At least 75% of 2,500 (might require adjustement after establishement of the baseline)</t>
  </si>
  <si>
    <t>At least 75% of 44,500 (might require adjustement after establishement of the baseline)</t>
  </si>
  <si>
    <t>At least 60% out of the sample 10% of est. 24,920 individuals expecting accessing safe spaces (might require adjustement after establishement of the baseline)</t>
  </si>
  <si>
    <t>At least 60% out of the sample 10% of est. 1,400 individuals expecting accessing safe spaces (might require adjustement after establishement of the baseline)</t>
  </si>
  <si>
    <t>At least 60% out of the sample 10% of est. 2,380 individuals expecting accessing safe spaces (might require adjustement after establishement of the baseline)</t>
  </si>
  <si>
    <t>At least 70% out of the sample 10% of est. 24,920 individuals expecting accessing safe spaces (might require adjustement after establishement of the baseline)</t>
  </si>
  <si>
    <t>At least 70% out of the sample 10% of est. 1,400 individuals expecting accessing safe spaces (might require adjustement after establishement of the baseline)</t>
  </si>
  <si>
    <t>At least 70% out of the sample 10% of est. 2,380 individuals expecting accessing safe spaces (might require adjustement after establishement of the baseline)</t>
  </si>
  <si>
    <t xml:space="preserve"> % of communities  who report improved attitudes, behaviour and practices concerning violence, exploitation and abuse of children</t>
  </si>
  <si>
    <t>Percentage of persons referred provided with services</t>
  </si>
  <si>
    <t>Number of persons interviewed</t>
  </si>
  <si>
    <t xml:space="preserve">Number of persons evicted through collective evictions </t>
  </si>
  <si>
    <t>Protection Output</t>
  </si>
  <si>
    <t>Budget 2017</t>
  </si>
  <si>
    <t>Budget 2018</t>
  </si>
  <si>
    <t>Budget 2019</t>
  </si>
  <si>
    <t>Budget 2020</t>
  </si>
  <si>
    <t>%Hum 2017</t>
  </si>
  <si>
    <t>%Stab 2017</t>
  </si>
  <si>
    <t>%Hum 2018</t>
  </si>
  <si>
    <t>%Stab 2018</t>
  </si>
  <si>
    <t>%Hum 2019</t>
  </si>
  <si>
    <t>%Stab 2019</t>
  </si>
  <si>
    <t>%Hum 2020</t>
  </si>
  <si>
    <t>%Stab 2020</t>
  </si>
  <si>
    <t>PROTECTION SECTOR BUDGET AT OUTPUT LEVEL - 2017-2020</t>
  </si>
  <si>
    <t xml:space="preserve"> </t>
  </si>
  <si>
    <t>% of households who have moved accomodation in the last 6 months due to eviction</t>
  </si>
  <si>
    <t>TBD</t>
  </si>
  <si>
    <t>Init.</t>
  </si>
  <si>
    <t>Activity 2: Community-led initiatives</t>
  </si>
  <si>
    <t>PROTECTION SECTOR LOGFRAME - 2017-2020</t>
  </si>
  <si>
    <t>TOTAL</t>
  </si>
  <si>
    <t xml:space="preserve">AI, project monitoring reports. The interviews have to be on persons basis and must take place at the Lebanese border crossings. Responsibility: UNHCR-UNRWA..
Interviews must be related to individual or group cross border crossing. </t>
  </si>
  <si>
    <t xml:space="preserve">ActivityInfo, project monitoring reports. </t>
  </si>
  <si>
    <t>ActivityInfo, project monitoring reports.</t>
  </si>
  <si>
    <t>This must be targeting large crowds or large number of people with/without meeting them face to face (pamphlet distribution, radio programmes, etc.).This indicator will be disaggregated by age and gender.</t>
  </si>
  <si>
    <t xml:space="preserve"> ActivityInfo, project monitoring reports. </t>
  </si>
  <si>
    <t>Persons affected by collective evictions</t>
  </si>
  <si>
    <t>proGres, RAIS. (IOM, UNHCR, UNRWA)</t>
  </si>
  <si>
    <t xml:space="preserve">Number of beneficiaries whose registration is updated/verified. This indicator will be disaggregated by age and gender. </t>
  </si>
  <si>
    <t xml:space="preserve">Partners reporting. </t>
  </si>
  <si>
    <t xml:space="preserve">Cash issued. </t>
  </si>
  <si>
    <t>Partners reporting.</t>
  </si>
  <si>
    <t>Number of persons submitted for resettlement/other humanitarian admissions</t>
  </si>
  <si>
    <t>proGres.</t>
  </si>
  <si>
    <t xml:space="preserve">ActivityInfo. </t>
  </si>
  <si>
    <t>Persons receiving Risk Education through sessions, presentations or door-to-door information dissemination. This indicator will be disaggregated by age and gender.</t>
  </si>
  <si>
    <t xml:space="preserve">ActivityInfo, project monitoring reports. The referral must be received by MoSA. </t>
  </si>
  <si>
    <t xml:space="preserve">Activity 1: Support to local organizations / MOSA SDCs to strengthen capacities to prevent and respond to SGBV </t>
  </si>
  <si>
    <t>% of women and girls  accessing safe spaces reporting feeling empowered</t>
  </si>
  <si>
    <t xml:space="preserve"># of partners and government staff demonstrate increased knowledge and use of  the National Child Protection Standard Operating Procedures (SOP) and Case Management Tools (including CPIMS) for child protection;  Focussed PSS curiculums, SDQ </t>
  </si>
  <si>
    <t>2. Ensure access to a holistic and multi-sectoral CP response service package for children at risk  and survivors of violence, abuse and exploitation; including ensuring linkages between justice system and social welfare sectors for children formerly in conflict with the law or detained.</t>
  </si>
  <si>
    <t>Results</t>
  </si>
  <si>
    <t>Achieved</t>
  </si>
  <si>
    <t>Percentage of persons reporting that information received has helped them accessing services.</t>
  </si>
  <si>
    <t>Percentage of persons reporting that they feel involved in the assessment, design, monitoring and evaluation of programmes and activities.</t>
  </si>
  <si>
    <t>TBD 2019</t>
  </si>
  <si>
    <t>% Stabilization</t>
  </si>
  <si>
    <t>% Fumanitarian</t>
  </si>
  <si>
    <t>Budget</t>
  </si>
  <si>
    <t>% Humanitarian</t>
  </si>
  <si>
    <t xml:space="preserve">Budget </t>
  </si>
  <si>
    <t>Output</t>
  </si>
  <si>
    <t>Outcome</t>
  </si>
  <si>
    <t>TBD in 2018</t>
  </si>
  <si>
    <t>TBD in 2017</t>
  </si>
  <si>
    <t>Institutions (SDCs)</t>
  </si>
  <si>
    <t>Vulnerable Lebanese</t>
  </si>
  <si>
    <t>Persons Displaced from Syria</t>
  </si>
  <si>
    <t>All Population</t>
  </si>
  <si>
    <t>2020</t>
  </si>
  <si>
    <t>2019</t>
  </si>
  <si>
    <t>Indicative Target 2018</t>
  </si>
  <si>
    <t>Targeted 2017</t>
  </si>
  <si>
    <t>In Need (persons)</t>
  </si>
  <si>
    <t>Sector name: Total budget (USD)</t>
  </si>
  <si>
    <t>Budget (Outcome 4, Child Protection)</t>
  </si>
  <si>
    <t xml:space="preserve">Jackline Atwi, jatwi@unicef.org; </t>
  </si>
  <si>
    <t>Contact Information</t>
  </si>
  <si>
    <t>UNICEF</t>
  </si>
  <si>
    <t>Coordinating Agency</t>
  </si>
  <si>
    <t>Ministry of Social Affairs</t>
  </si>
  <si>
    <t>Lead Ministry</t>
  </si>
  <si>
    <t>Child Protection</t>
  </si>
  <si>
    <t>Ministries (5), SDC (50), PHC (20), Municipalities (50)</t>
  </si>
  <si>
    <t>Institutions (List them)</t>
  </si>
  <si>
    <t>Budget (Outcome 3, SGBV)</t>
  </si>
  <si>
    <t>Elsa Bousquet, bousquet@unhcr.org; Petronille Geara, geara@unfpa.org</t>
  </si>
  <si>
    <t>UNHCR and UNFPA</t>
  </si>
  <si>
    <t>MoSA</t>
  </si>
  <si>
    <t>SGBV</t>
  </si>
  <si>
    <t xml:space="preserve">OUTCOME 2: Support and Actively Engage Community Members in Creating a Safe Protection Environment </t>
  </si>
  <si>
    <t>OUTCOME 1: Persons Displaced from Syria Have their Basic Rights (incl. access to territory, legal stay, civil documentation) Respected and Specific Protection Needs Fulfilled</t>
  </si>
  <si>
    <t>Protection: Total budget (USD)</t>
  </si>
  <si>
    <t>Budget (Outcome 1 &amp; 2 , Protection)</t>
  </si>
  <si>
    <t>Central ministries</t>
  </si>
  <si>
    <t>Social development centres</t>
  </si>
  <si>
    <t>Water establishments</t>
  </si>
  <si>
    <t>Schools</t>
  </si>
  <si>
    <t>Secondary health care centres/Hospitals</t>
  </si>
  <si>
    <t>Primary health care centres</t>
  </si>
  <si>
    <t>Municipalities</t>
  </si>
  <si>
    <t>TBD in 2020</t>
  </si>
  <si>
    <t>-</t>
  </si>
  <si>
    <t>Budget (Protection + SGBV + CP)</t>
  </si>
  <si>
    <t xml:space="preserve">Fanette Blanc, blancf@unhcr.org; </t>
  </si>
  <si>
    <t>UNHCR</t>
  </si>
  <si>
    <t>Coordinating Agencies</t>
  </si>
  <si>
    <t>PROTECTION</t>
  </si>
  <si>
    <t>Number of persons involved in assessment, design and M&amp;E activities</t>
  </si>
  <si>
    <t>Activity 3: Engage affected communities in any stage of the program cycle including assessment, design and M&amp;E of programmes and interventions</t>
  </si>
  <si>
    <t># of girls and boys receiving case management through BID</t>
  </si>
  <si>
    <t>3. Case management (BID)</t>
  </si>
  <si>
    <t xml:space="preserve">The % of housholds who have moved accomodation in the last 6 months due to eviction </t>
  </si>
  <si>
    <t>4,8</t>
  </si>
  <si>
    <t>3,7</t>
  </si>
  <si>
    <t xml:space="preserve">Tracking of projects and initiatives; Focus group discussions; Random sampling; Follow-up calls; Participatory self-evaluation (new methodology); VASyR 2019 </t>
  </si>
  <si>
    <t>Total</t>
  </si>
  <si>
    <t>This percentage is likely to be measured every six months, for example through monitoring and evaluating of activities or through incorporation in assessments such as VASyR and KAP.</t>
  </si>
  <si>
    <t>Participatory assessments; Community reference groups; Focus group discussions; Follow-up calls; Participatory self-evaluation; Complaints mechanisms; partner reports, AI, and others</t>
  </si>
  <si>
    <r>
      <rPr>
        <b/>
        <sz val="12"/>
        <rFont val="Calibri"/>
        <family val="2"/>
      </rPr>
      <t>Outcome 1</t>
    </r>
    <r>
      <rPr>
        <sz val="12"/>
        <rFont val="Calibri"/>
        <family val="2"/>
      </rPr>
      <t xml:space="preserve">: </t>
    </r>
    <r>
      <rPr>
        <sz val="10"/>
        <rFont val="Calibri"/>
        <family val="2"/>
      </rPr>
      <t xml:space="preserve">
Persons Displaced from Syria Have their Basic Rights (incl. access to territory, legal stay, civil documentation) Respected and Specific Protection Needs Fulfilled</t>
    </r>
  </si>
  <si>
    <r>
      <rPr>
        <b/>
        <sz val="10"/>
        <rFont val="Calibri"/>
        <family val="2"/>
      </rPr>
      <t>Output 1.2:</t>
    </r>
    <r>
      <rPr>
        <sz val="10"/>
        <rFont val="Calibri"/>
        <family val="2"/>
      </rPr>
      <t xml:space="preserve"> Legal Services (Counselling, Assistance, and Representation) to Persons of Concern Delivered.</t>
    </r>
  </si>
  <si>
    <r>
      <rPr>
        <b/>
        <sz val="10"/>
        <rFont val="Calibri"/>
        <family val="2"/>
      </rPr>
      <t>Output 1.4:</t>
    </r>
    <r>
      <rPr>
        <sz val="10"/>
        <rFont val="Calibri"/>
        <family val="2"/>
      </rPr>
      <t xml:space="preserve"> Targeted Support Services to Persons with Specific Needs Provided </t>
    </r>
  </si>
  <si>
    <t>Number of persons with disabilities supported and their caregivers</t>
  </si>
  <si>
    <t>Number of older persons receiving specific support and their caregivers.</t>
  </si>
  <si>
    <r>
      <rPr>
        <b/>
        <sz val="12"/>
        <rFont val="Calibri"/>
        <family val="2"/>
      </rPr>
      <t xml:space="preserve">Outcome 2: </t>
    </r>
    <r>
      <rPr>
        <b/>
        <sz val="10"/>
        <rFont val="Calibri"/>
        <family val="2"/>
      </rPr>
      <t xml:space="preserve">
</t>
    </r>
    <r>
      <rPr>
        <sz val="10"/>
        <rFont val="Calibri"/>
        <family val="2"/>
      </rPr>
      <t xml:space="preserve">Support and Actively Engage Community Members in Creating a Safe Protection Environment </t>
    </r>
  </si>
  <si>
    <t xml:space="preserve">Activity Info, partner reports (e.g. which will also report on # of persons approaching information desks, receiving leaflets). 
There is likely to be underreporting for this Output, as each person is only counted once while possibly benefitting from multiple sessions/consultations.
</t>
  </si>
  <si>
    <r>
      <rPr>
        <b/>
        <sz val="10"/>
        <rFont val="Calibri"/>
        <family val="2"/>
      </rPr>
      <t>Output 2.2:</t>
    </r>
    <r>
      <rPr>
        <sz val="10"/>
        <rFont val="Calibri"/>
        <family val="2"/>
      </rPr>
      <t xml:space="preserve"> Community Level Protection Initiatives Implemented </t>
    </r>
  </si>
  <si>
    <t xml:space="preserve">Number of initiatives and small scale community projects contributing to improve protection of population in the target community. </t>
  </si>
  <si>
    <r>
      <rPr>
        <b/>
        <sz val="12"/>
        <rFont val="Calibri"/>
        <family val="2"/>
      </rPr>
      <t>Outcome 3</t>
    </r>
    <r>
      <rPr>
        <sz val="12"/>
        <rFont val="Calibri"/>
        <family val="2"/>
      </rPr>
      <t xml:space="preserve">: </t>
    </r>
    <r>
      <rPr>
        <sz val="10"/>
        <rFont val="Calibri"/>
        <family val="2"/>
      </rPr>
      <t xml:space="preserve">
Reduce SGBV risks and improve access to quality services</t>
    </r>
  </si>
  <si>
    <t>Targeted local organizations and SDCs are supported in terms of  infrastructures, staffing, equipement, materials, operational and structural capacities. Transfer of capacities is organized according to specific and comprehensive curricula, including technical and management skills such as establishing organigrame, implementing financial rules and regulations, reinforcing drafting skills for reports and proposals etc  (ad hoc investement excluded).  Indicator will be disagregatted SDC vs. local organizations in AI.</t>
  </si>
  <si>
    <t xml:space="preserve">Indicator measures increased feeling of empowerment of women and adolescent girls accessing mobile or static safe spaces (including women and girls with disabilities) as defined in the SGBV TF checklist (participants of punctual awarness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</si>
  <si>
    <r>
      <t>Output 3.2:</t>
    </r>
    <r>
      <rPr>
        <sz val="10"/>
        <rFont val="Calibri"/>
        <family val="2"/>
      </rPr>
      <t xml:space="preserve"> Access of Individuals at risk and survivors to quality prevention and response services increased</t>
    </r>
  </si>
  <si>
    <t xml:space="preserve">Number of individuals (disaggregated by sex, age and type of disability) accessing services in static and mobile safe spaces as defined by the SGBV TF checklist. Number includes individuals at risk and survivors. Not representative of  the number of survivors or SGBV incidents. </t>
  </si>
  <si>
    <r>
      <t xml:space="preserve">Output 3.3: </t>
    </r>
    <r>
      <rPr>
        <sz val="10"/>
        <rFont val="Calibri"/>
        <family val="2"/>
      </rPr>
      <t>Protective environment through active community engagement in practices that reduce vulnerability to SGBV promoted</t>
    </r>
  </si>
  <si>
    <t xml:space="preserve">Indicator will be measured through 1-2 questions in KAP survey and through regular monitoring of safe spaces through FGD in intervention areas. Questions will evaluate whether women and girls, including with disabilities, are able to report at least one intervention taken in their communities that made them feel safer. Communities are defined as places where individuals live, work and/or convene. </t>
  </si>
  <si>
    <t xml:space="preserve">Sensitization requires a discussion/interaction with participants (no mass information and/or leaflet distribution). This includes sessions on SGBV, referral pathways, but also sessions where other related topics are used to link with SGBV (e.g. women’s rights, SRH, Protection, PSEA etc.). One off activity and done outside safe spaces. This indicator will be disaggregated by sex/age and split between influencial/community leaders (incl. religious leaders) and other members of the communities. </t>
  </si>
  <si>
    <r>
      <rPr>
        <b/>
        <sz val="12"/>
        <rFont val="Calibri"/>
        <family val="2"/>
      </rPr>
      <t xml:space="preserve">Outcome 4: </t>
    </r>
    <r>
      <rPr>
        <b/>
        <sz val="10"/>
        <rFont val="Calibri"/>
        <family val="2"/>
      </rPr>
      <t xml:space="preserve">
</t>
    </r>
    <r>
      <rPr>
        <sz val="10"/>
        <rFont val="Calibri"/>
        <family val="2"/>
      </rPr>
      <t>Provide boys and girls at risk and survivors of violence, exploitation and abuse with access to an improved and equitable prevention and response</t>
    </r>
  </si>
  <si>
    <r>
      <rPr>
        <b/>
        <sz val="10"/>
        <rFont val="Calibri"/>
        <family val="2"/>
      </rPr>
      <t xml:space="preserve">Output 4.2: </t>
    </r>
    <r>
      <rPr>
        <sz val="10"/>
        <rFont val="Calibri"/>
        <family val="2"/>
      </rPr>
      <t xml:space="preserve">Holistic and integrated CP services offered to boys and girls at risk and survivors of violence, abuse and exploitation </t>
    </r>
  </si>
  <si>
    <t># of girls and boys receiving case management and specialised services</t>
  </si>
  <si>
    <t>Includes 30 hours training of national SOP of case management system and its tool plus 12 months of coaching mentoring 2 days per week and ToT 60 hours on SOP. Includes official training on Emotional Support Curriculum by UNICEF (and related partners) developed by PSS Committee with the support of UNICEF. Include  training to Municipal Police, trainings to MEHE and education sector,. Include trainings to MoPH and Health Secotr, Include trainings using the child protection online curriculum for frontline service providers. Included SDQ training delivered by UNICEF.  Includes partners/UNRWA working in Palestinian camps.</t>
  </si>
  <si>
    <r>
      <rPr>
        <b/>
        <sz val="10"/>
        <rFont val="Calibri"/>
        <family val="2"/>
      </rPr>
      <t xml:space="preserve">Output 4.3: </t>
    </r>
    <r>
      <rPr>
        <sz val="10"/>
        <rFont val="Calibri"/>
        <family val="2"/>
      </rPr>
      <t>Vulnerable children, families and communities supported to promote practices that protect them</t>
    </r>
  </si>
  <si>
    <r>
      <t xml:space="preserve">Output 2.1: </t>
    </r>
    <r>
      <rPr>
        <sz val="10"/>
        <rFont val="Calibri"/>
        <family val="2"/>
      </rPr>
      <t>Communities Engaged and Benefitting From Empowerment, Outreach and Information Activities</t>
    </r>
  </si>
  <si>
    <t>Objective: To provide non-judicial and judicial protection to high risk children (in line with National SOPs) 
Target group: Children at high risk as per National Case Management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 12-17)  and following vulnerabilities: *(child labor, UASC, child with disability, child in contact with the law, child subject to violent discipline).  
Referral: Children should be referred to focused PSS and their caregivers to caregiver programs or any other relevant service providers as required.                                                                                                                                                                         *Note: Reporting occurs  only for  children for whom a case file has been opened by the reporting organization.  Reporting also includes cases closed with postive outcomes</t>
  </si>
  <si>
    <t xml:space="preserve">Includes (in addition to all steps of case management) the completion of a BID report  by a Case Worker and the finalization of a Best Interests Determination (decision) by a (multi-disciplinary) BID panel (in respectively Mnt Lebanon, Bekaa, the South and Tripoli/T5), mostly in the context of Durable Solutions. Includes training on BID for UNHCR and case management actors. </t>
  </si>
  <si>
    <t>UNHCR and CM actor records/ # BID reports/ # BID panel meetings</t>
  </si>
  <si>
    <t xml:space="preserve">ActivityInfo, project monitoring reports. Number of persons interviewed regarding their cross-border movement to understand the reasons for arrival and departure and to have the profile of those persons. </t>
  </si>
  <si>
    <t xml:space="preserve">Number of persons referred to MoSA by partners for admission  on exceptional humanitarian grounds. </t>
  </si>
  <si>
    <t xml:space="preserve">The counselling must be targeting persons and must be for obtaining legal stay. The legal representation is for persons who have been represented in in courts, administrative bodies or dispute resolution mechanisms. Legal assistance also covers accompaniment to the GSO. This indicator will be disaggregated by gender. </t>
  </si>
  <si>
    <t>The counselling must be targeting persons and must be for HLP related matters. The legal representation is for persons who have been represented in in courts, administrative bodies or dispute resolution mechanisms. The dispute resolution mechanism must be specifically for HLP matters. This indicator will be disaggregated by  gender.</t>
  </si>
  <si>
    <t>The counselling must be targeting persons and must be for other legal remedies' related matters other than legal residency, civil documentation, HLP such as labor law, family law, other immigration issues, etc. The legal representation is for persons who have been represented in in courts, administrative bodies, and dispute mechanisms. The dispute resolution mechanism must be specifically for other legal remedies' matters and they must be concluded in agreement between parties. This indicator will be disaggregated by gender.</t>
  </si>
  <si>
    <t xml:space="preserve">The number of persons consulted during monitoring visits.  This indicator will be disaggregated gender. </t>
  </si>
  <si>
    <t>Number of beneficiaries, with disabilities, receiving specific support. This indicator will be disaggregated by age, gender, and type of disability (motor, visual, hearing, speaking, and intellectual).</t>
  </si>
  <si>
    <t># of persons actively engaged or involved at any stage of a program cycle through assessments, designing questionnaires, collecting data, monitoring activities, sharing findings, etc. This indicator will be disaggregated by gender and program cycle stages: Assessment; Programme Design; Monitoring of Implementation;Evaluation.</t>
  </si>
  <si>
    <t>The counselling should target persons  for obtaining civil documentation (birth certificates, marriage, divorce). Legal representation is for persons who have been represented in courts, administrative bodies or dispute resolution mechanisms. The appropriate legal mechanisms must be specifically for civil documentation (birth registration, marriage, divorce, and death) matters. This indicator will be disaggregated by gender and civil documentation (birth registration, marriage, divorce, and death).</t>
  </si>
  <si>
    <t xml:space="preserve">The number of beneficiaries who received support (emergency cash and protection cash) through cash programmes. This indicator will be disaggregated by age and gender. </t>
  </si>
  <si>
    <t>Number of beneficiaries, above 60, receiving specific support. This indicator will be disaggregated by gender.</t>
  </si>
  <si>
    <t>Persons who have been submitted for resettlement/other humanitarian admissions .  This indicator will be disaggregated by age and gender.</t>
  </si>
  <si>
    <r>
      <rPr>
        <b/>
        <sz val="10"/>
        <rFont val="Calibri"/>
        <family val="2"/>
      </rPr>
      <t>Output 1.5:</t>
    </r>
    <r>
      <rPr>
        <sz val="10"/>
        <rFont val="Calibri"/>
        <family val="2"/>
      </rPr>
      <t xml:space="preserve"> Persons of Concern Resettled or Provided Other Humanitarian Admission Programmes (Excluding Scholarships)</t>
    </r>
  </si>
  <si>
    <r>
      <rPr>
        <b/>
        <sz val="10"/>
        <rFont val="Calibri"/>
        <family val="2"/>
      </rPr>
      <t>Output 1.6:</t>
    </r>
    <r>
      <rPr>
        <sz val="10"/>
        <rFont val="Calibri"/>
        <family val="2"/>
      </rPr>
      <t xml:space="preserve"> Mine Risk Awareness Created, Areas Cleared, and Lands Released</t>
    </r>
  </si>
  <si>
    <t xml:space="preserve">The # of beneficiaries identified and assessed who received individual counseling and benefited from case management. Case Management categories include: Single parent, older people at risk, PwD (mental and physical), serious medical condition, persons with specific legal and protection needs). Case management excludes GBV and CP Cases and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and/or household, which forms a common thread throughout the provision of services by multiple specialised service providers. As such, it is a collaborative, coordinated and multi-sectoral process that takes place between the caseworker and the individual(s) at risk. This indicator will be disaggregated by age and gender. </t>
  </si>
  <si>
    <t xml:space="preserve">Persons benefiting from legal advice, assistance or representation in detention facilities. This must be targeting persons who are detained  in prisons, police stations, justice palaces and other detention facilities.  This indicator will be disaggregated by gender. </t>
  </si>
  <si>
    <t>Number of persons receiving legal aid in detention facilities.</t>
  </si>
  <si>
    <t xml:space="preserve">Number of detainees receiving, counseling, medical, psychosocial and material support in detention facilities </t>
  </si>
  <si>
    <t>This must be targeting persons in prisons, police stations, detention facilities. persons receive counseling, medical, psycho-social and material support inside the prison. This indicator will be disaggregated by  gender.</t>
  </si>
  <si>
    <t xml:space="preserve">Number of new persons reached by outreach volunteers (OVs), community focal points, community groups, PRS volunteers, staff or organizations, etc. This includes persons who attend information or awareness sessions, or receive individual consultations at, for example, information desks (excl. individual counseling or groups sessions on legal matters).
This indicator will be disaggregated by age and gender </t>
  </si>
  <si>
    <t>Number of new persons benefitting from information sessions, awareness sessions and individual consultations on how to access services (excl. legal services)</t>
  </si>
  <si>
    <t>Number of new persons at the community level providing communication, outreach and feedback to persons of concern.</t>
  </si>
  <si>
    <t>Number of new persons participating in community centers and SDCs</t>
  </si>
  <si>
    <t>Number of new persons trained, supported, and monitored to engage in community-based mechanisms</t>
  </si>
  <si>
    <t xml:space="preserve">Number of new persons benefitting from community-based interventions </t>
  </si>
  <si>
    <t xml:space="preserve">Number of new persons  (including community representatives, members of community groups, but also OVs, focal points, people included in telephone trees, etc.) who actively disseminate information through defined communication channels (sessions, SMS, WhatsApp, door-to-door) to reach other members of their community.  This indicator will be disaggregated by age and gender </t>
  </si>
  <si>
    <t>Number of new persons newly approaching the CDC/SDC during the last reporting period (calendar month). This includes those who receive (life) skills training and those who attend awareness sessions, also when these are organized outside of the centre (mobile entity). This indicator will be disaggregated by age and gender.</t>
  </si>
  <si>
    <t>New focal points and members of community-based mechanisms who are trained and active in improving assistance and services in their community.  Support includes as a minimum mentoring and monitoring. This indicator will be disagregated by age and gender.</t>
  </si>
  <si>
    <t>Number of new direct beneficiaries of community-led initiatives, including outreach, community centre activities, campaigns, OV training, etc. This represents the wider indicator for all community-led activities, of which Output 2.1.C would be a sub-set. .This indicator will be disagregated by age and gender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</si>
</sst>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_);_(* \(#,##0\);_(* &quot;-&quot;??_);_(@_)"/>
    <numFmt numFmtId="166" formatCode="_(* #,##0.0_);_(* \(#,##0.0\);_(* &quot;-&quot;??_);_(@_)"/>
  </numFmts>
  <fonts count="22" x14ac:knownFonts="1">
    <font>
      <sz val="11"/>
      <color rgb="FF000000"/>
      <name val="Calibri"/>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sz val="11"/>
      <name val="Calibri"/>
      <family val="2"/>
    </font>
    <font>
      <b/>
      <sz val="10"/>
      <name val="Calibri"/>
      <family val="2"/>
    </font>
    <font>
      <sz val="10"/>
      <name val="Calibri"/>
      <family val="2"/>
    </font>
    <font>
      <sz val="11"/>
      <color rgb="FF000000"/>
      <name val="Calibri"/>
      <family val="2"/>
    </font>
    <font>
      <sz val="10"/>
      <name val="Calibri"/>
      <family val="2"/>
      <scheme val="minor"/>
    </font>
    <font>
      <b/>
      <sz val="11"/>
      <color theme="1"/>
      <name val="Calibri"/>
      <family val="2"/>
      <scheme val="minor"/>
    </font>
    <font>
      <sz val="10"/>
      <name val="Arial"/>
      <family val="2"/>
    </font>
    <font>
      <b/>
      <sz val="11"/>
      <name val="Calibri Light"/>
      <family val="2"/>
      <scheme val="major"/>
    </font>
    <font>
      <sz val="11"/>
      <name val="Calibri"/>
      <family val="2"/>
      <scheme val="minor"/>
    </font>
    <font>
      <sz val="11"/>
      <name val="Calibri Light"/>
      <family val="2"/>
      <scheme val="major"/>
    </font>
    <font>
      <sz val="11"/>
      <color theme="0"/>
      <name val="Calibri Light"/>
      <family val="2"/>
      <scheme val="major"/>
    </font>
    <font>
      <u/>
      <sz val="11"/>
      <color theme="10"/>
      <name val="Calibri"/>
      <family val="2"/>
      <scheme val="minor"/>
    </font>
    <font>
      <sz val="11"/>
      <color theme="1"/>
      <name val="Calibri Light"/>
      <family val="2"/>
      <scheme val="major"/>
    </font>
    <font>
      <b/>
      <sz val="12"/>
      <name val="Calibri"/>
      <family val="2"/>
    </font>
    <font>
      <sz val="12"/>
      <name val="Calibri"/>
      <family val="2"/>
    </font>
    <font>
      <b/>
      <sz val="10"/>
      <name val="Calibri"/>
      <family val="2"/>
      <scheme val="minor"/>
    </font>
    <font>
      <b/>
      <sz val="14"/>
      <name val="Calibri"/>
      <family val="2"/>
    </font>
  </fonts>
  <fills count="1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0" tint="-4.9989318521683403E-2"/>
        <bgColor rgb="FFD0CECE"/>
      </patternFill>
    </fill>
  </fills>
  <borders count="61">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right style="thin">
        <color indexed="64"/>
      </right>
      <top style="thin">
        <color rgb="FF000000"/>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rgb="FF000000"/>
      </right>
      <top/>
      <bottom style="thin">
        <color indexed="64"/>
      </bottom>
      <diagonal/>
    </border>
    <border>
      <left/>
      <right style="thin">
        <color indexed="64"/>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rgb="FF000000"/>
      </left>
      <right/>
      <top style="thin">
        <color rgb="FF000000"/>
      </top>
      <bottom style="thin">
        <color indexed="64"/>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bottom style="thin">
        <color indexed="64"/>
      </bottom>
      <diagonal/>
    </border>
    <border>
      <left style="thick">
        <color theme="0"/>
      </left>
      <right style="thick">
        <color theme="0"/>
      </right>
      <top/>
      <bottom/>
      <diagonal/>
    </border>
    <border>
      <left/>
      <right style="thick">
        <color theme="0"/>
      </right>
      <top/>
      <bottom/>
      <diagonal/>
    </border>
    <border>
      <left/>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right style="thick">
        <color theme="0"/>
      </right>
      <top style="thin">
        <color auto="1"/>
      </top>
      <bottom style="thin">
        <color theme="0" tint="-0.34998626667073579"/>
      </bottom>
      <diagonal/>
    </border>
    <border>
      <left style="thick">
        <color theme="0"/>
      </left>
      <right style="thick">
        <color theme="0"/>
      </right>
      <top/>
      <bottom style="thin">
        <color auto="1"/>
      </bottom>
      <diagonal/>
    </border>
    <border>
      <left/>
      <right style="thick">
        <color theme="0"/>
      </right>
      <top/>
      <bottom style="thin">
        <color auto="1"/>
      </bottom>
      <diagonal/>
    </border>
    <border>
      <left/>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s>
  <cellStyleXfs count="15">
    <xf numFmtId="0" fontId="0" fillId="0" borderId="0"/>
    <xf numFmtId="9" fontId="8" fillId="0" borderId="0" applyFont="0" applyFill="0" applyBorder="0" applyAlignment="0" applyProtection="0"/>
    <xf numFmtId="43" fontId="8" fillId="0" borderId="0" applyFont="0" applyFill="0" applyBorder="0" applyAlignment="0" applyProtection="0"/>
    <xf numFmtId="0" fontId="8" fillId="0" borderId="3"/>
    <xf numFmtId="9" fontId="8" fillId="0" borderId="3" applyFont="0" applyFill="0" applyBorder="0" applyAlignment="0" applyProtection="0"/>
    <xf numFmtId="43" fontId="8" fillId="0" borderId="3" applyFont="0" applyFill="0" applyBorder="0" applyAlignment="0" applyProtection="0"/>
    <xf numFmtId="0" fontId="2" fillId="0" borderId="3"/>
    <xf numFmtId="43" fontId="2" fillId="0" borderId="3" applyFont="0" applyFill="0" applyBorder="0" applyAlignment="0" applyProtection="0"/>
    <xf numFmtId="0" fontId="11" fillId="0" borderId="3"/>
    <xf numFmtId="43" fontId="11" fillId="0" borderId="3" applyFont="0" applyFill="0" applyBorder="0" applyAlignment="0" applyProtection="0"/>
    <xf numFmtId="9" fontId="2" fillId="0" borderId="3" applyFont="0" applyFill="0" applyBorder="0" applyAlignment="0" applyProtection="0"/>
    <xf numFmtId="0" fontId="16" fillId="0" borderId="3" applyNumberFormat="0" applyFill="0" applyBorder="0" applyAlignment="0" applyProtection="0"/>
    <xf numFmtId="0" fontId="1" fillId="0" borderId="3"/>
    <xf numFmtId="43" fontId="1" fillId="0" borderId="3" applyFont="0" applyFill="0" applyBorder="0" applyAlignment="0" applyProtection="0"/>
    <xf numFmtId="9" fontId="1" fillId="0" borderId="3" applyFont="0" applyFill="0" applyBorder="0" applyAlignment="0" applyProtection="0"/>
  </cellStyleXfs>
  <cellXfs count="473">
    <xf numFmtId="0" fontId="0" fillId="0" borderId="0" xfId="0"/>
    <xf numFmtId="0" fontId="3" fillId="2" borderId="1" xfId="0" applyFont="1" applyFill="1" applyBorder="1"/>
    <xf numFmtId="0" fontId="4" fillId="2" borderId="1" xfId="0" applyFont="1" applyFill="1" applyBorder="1"/>
    <xf numFmtId="0" fontId="4" fillId="2" borderId="1"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xf numFmtId="0" fontId="4" fillId="3" borderId="3" xfId="0" applyFont="1" applyFill="1" applyBorder="1"/>
    <xf numFmtId="0" fontId="7" fillId="3" borderId="3" xfId="0" applyFont="1" applyFill="1" applyBorder="1" applyAlignment="1">
      <alignment vertical="top" wrapText="1"/>
    </xf>
    <xf numFmtId="3" fontId="7" fillId="4" borderId="3" xfId="0" applyNumberFormat="1" applyFont="1" applyFill="1" applyBorder="1" applyAlignment="1">
      <alignment horizontal="right" vertical="top" wrapText="1"/>
    </xf>
    <xf numFmtId="3" fontId="7" fillId="5" borderId="3" xfId="0" applyNumberFormat="1" applyFont="1" applyFill="1" applyBorder="1" applyAlignment="1">
      <alignment horizontal="right" vertical="top" wrapText="1"/>
    </xf>
    <xf numFmtId="165" fontId="7" fillId="4" borderId="11" xfId="0" applyNumberFormat="1" applyFont="1" applyFill="1" applyBorder="1" applyAlignment="1">
      <alignment horizontal="right" vertical="top" wrapText="1"/>
    </xf>
    <xf numFmtId="165" fontId="7" fillId="5" borderId="11" xfId="0" applyNumberFormat="1" applyFont="1" applyFill="1" applyBorder="1" applyAlignment="1">
      <alignment horizontal="right" vertical="top" wrapText="1"/>
    </xf>
    <xf numFmtId="0" fontId="7" fillId="5" borderId="11" xfId="0" applyFont="1" applyFill="1" applyBorder="1" applyAlignment="1">
      <alignment horizontal="right" vertical="top" wrapText="1"/>
    </xf>
    <xf numFmtId="0" fontId="4" fillId="0" borderId="3" xfId="0" applyFont="1" applyBorder="1"/>
    <xf numFmtId="9" fontId="7" fillId="4" borderId="11" xfId="0" applyNumberFormat="1" applyFont="1" applyFill="1" applyBorder="1" applyAlignment="1">
      <alignment horizontal="right" vertical="top" wrapText="1"/>
    </xf>
    <xf numFmtId="9" fontId="7" fillId="5" borderId="11" xfId="0" applyNumberFormat="1" applyFont="1" applyFill="1" applyBorder="1" applyAlignment="1">
      <alignment horizontal="right" vertical="top" wrapText="1"/>
    </xf>
    <xf numFmtId="0" fontId="7" fillId="6" borderId="11" xfId="0" applyFont="1" applyFill="1" applyBorder="1"/>
    <xf numFmtId="0" fontId="6" fillId="6" borderId="3" xfId="0" applyFont="1" applyFill="1" applyBorder="1" applyAlignment="1">
      <alignment horizontal="left"/>
    </xf>
    <xf numFmtId="165" fontId="7" fillId="4" borderId="7" xfId="2" applyNumberFormat="1" applyFont="1" applyFill="1" applyBorder="1" applyAlignment="1">
      <alignment horizontal="right" vertical="top" wrapText="1"/>
    </xf>
    <xf numFmtId="165" fontId="7" fillId="5" borderId="7" xfId="2" applyNumberFormat="1" applyFont="1" applyFill="1" applyBorder="1" applyAlignment="1">
      <alignment horizontal="right" vertical="top" wrapText="1"/>
    </xf>
    <xf numFmtId="165" fontId="7" fillId="5" borderId="27" xfId="2" applyNumberFormat="1" applyFont="1" applyFill="1" applyBorder="1" applyAlignment="1">
      <alignment horizontal="right" vertical="top" wrapText="1"/>
    </xf>
    <xf numFmtId="165" fontId="7" fillId="4" borderId="8" xfId="2" applyNumberFormat="1" applyFont="1" applyFill="1" applyBorder="1" applyAlignment="1">
      <alignment horizontal="right" vertical="top" wrapText="1"/>
    </xf>
    <xf numFmtId="165" fontId="7" fillId="5" borderId="8" xfId="2" applyNumberFormat="1" applyFont="1" applyFill="1" applyBorder="1" applyAlignment="1">
      <alignment horizontal="right" vertical="top" wrapText="1"/>
    </xf>
    <xf numFmtId="165" fontId="7" fillId="5" borderId="20" xfId="2" applyNumberFormat="1" applyFont="1" applyFill="1" applyBorder="1" applyAlignment="1">
      <alignment horizontal="right" vertical="top" wrapText="1"/>
    </xf>
    <xf numFmtId="165" fontId="7" fillId="4" borderId="11" xfId="2" applyNumberFormat="1" applyFont="1" applyFill="1" applyBorder="1" applyAlignment="1">
      <alignment horizontal="right" vertical="top" wrapText="1"/>
    </xf>
    <xf numFmtId="165" fontId="7" fillId="5" borderId="11" xfId="2" applyNumberFormat="1" applyFont="1" applyFill="1" applyBorder="1" applyAlignment="1">
      <alignment horizontal="right" vertical="top" wrapText="1"/>
    </xf>
    <xf numFmtId="165" fontId="7" fillId="5" borderId="9" xfId="2" applyNumberFormat="1" applyFont="1" applyFill="1" applyBorder="1" applyAlignment="1">
      <alignment horizontal="right" vertical="top" wrapText="1"/>
    </xf>
    <xf numFmtId="0" fontId="6" fillId="6" borderId="0" xfId="0" applyFont="1" applyFill="1" applyAlignment="1">
      <alignment wrapText="1"/>
    </xf>
    <xf numFmtId="0" fontId="7" fillId="6" borderId="0" xfId="0" applyFont="1" applyFill="1"/>
    <xf numFmtId="0" fontId="6" fillId="7" borderId="0" xfId="0" applyFont="1" applyFill="1" applyAlignment="1">
      <alignment wrapText="1"/>
    </xf>
    <xf numFmtId="3" fontId="9" fillId="7" borderId="11" xfId="0" applyNumberFormat="1" applyFont="1" applyFill="1" applyBorder="1" applyAlignment="1">
      <alignment horizontal="right" wrapText="1"/>
    </xf>
    <xf numFmtId="9" fontId="9" fillId="7" borderId="11" xfId="1" applyFont="1" applyFill="1" applyBorder="1" applyAlignment="1">
      <alignment horizontal="right" wrapText="1"/>
    </xf>
    <xf numFmtId="3" fontId="9" fillId="7" borderId="11" xfId="0" applyNumberFormat="1" applyFont="1" applyFill="1" applyBorder="1" applyAlignment="1">
      <alignment horizontal="right" vertical="center" wrapText="1"/>
    </xf>
    <xf numFmtId="9" fontId="9" fillId="7" borderId="11" xfId="1" applyFont="1" applyFill="1" applyBorder="1" applyAlignment="1">
      <alignment horizontal="right" vertical="center" wrapText="1"/>
    </xf>
    <xf numFmtId="0" fontId="6" fillId="8" borderId="0" xfId="0" applyFont="1" applyFill="1" applyAlignment="1">
      <alignment wrapText="1"/>
    </xf>
    <xf numFmtId="3" fontId="9" fillId="8" borderId="11" xfId="0" applyNumberFormat="1" applyFont="1" applyFill="1" applyBorder="1" applyAlignment="1">
      <alignment horizontal="right" wrapText="1"/>
    </xf>
    <xf numFmtId="9" fontId="9" fillId="8" borderId="11" xfId="1" applyFont="1" applyFill="1" applyBorder="1" applyAlignment="1">
      <alignment horizontal="right" wrapText="1"/>
    </xf>
    <xf numFmtId="3" fontId="9" fillId="8" borderId="11" xfId="0" applyNumberFormat="1" applyFont="1" applyFill="1" applyBorder="1" applyAlignment="1">
      <alignment horizontal="right" vertical="center" wrapText="1"/>
    </xf>
    <xf numFmtId="9" fontId="9" fillId="8" borderId="11" xfId="1" applyFont="1" applyFill="1" applyBorder="1" applyAlignment="1">
      <alignment horizontal="right" vertical="center" wrapText="1"/>
    </xf>
    <xf numFmtId="0" fontId="6" fillId="9" borderId="0" xfId="0" applyFont="1" applyFill="1" applyAlignment="1">
      <alignment wrapText="1"/>
    </xf>
    <xf numFmtId="3" fontId="9" fillId="9" borderId="11" xfId="0" applyNumberFormat="1" applyFont="1" applyFill="1" applyBorder="1" applyAlignment="1">
      <alignment horizontal="right" wrapText="1"/>
    </xf>
    <xf numFmtId="9" fontId="9" fillId="9" borderId="11" xfId="1" applyFont="1" applyFill="1" applyBorder="1" applyAlignment="1">
      <alignment horizontal="right" wrapText="1"/>
    </xf>
    <xf numFmtId="3" fontId="9" fillId="9" borderId="11" xfId="0" applyNumberFormat="1" applyFont="1" applyFill="1" applyBorder="1" applyAlignment="1">
      <alignment horizontal="right" vertical="center" wrapText="1"/>
    </xf>
    <xf numFmtId="9" fontId="9" fillId="9" borderId="11" xfId="1" applyFont="1" applyFill="1" applyBorder="1" applyAlignment="1">
      <alignment horizontal="right" vertical="center" wrapText="1"/>
    </xf>
    <xf numFmtId="9" fontId="9" fillId="9" borderId="11" xfId="0" applyNumberFormat="1" applyFont="1" applyFill="1" applyBorder="1" applyAlignment="1">
      <alignment horizontal="right" wrapText="1"/>
    </xf>
    <xf numFmtId="0" fontId="6" fillId="10" borderId="0" xfId="0" applyFont="1" applyFill="1" applyAlignment="1">
      <alignment wrapText="1"/>
    </xf>
    <xf numFmtId="3" fontId="9" fillId="10" borderId="11" xfId="0" applyNumberFormat="1" applyFont="1" applyFill="1" applyBorder="1" applyAlignment="1">
      <alignment horizontal="right" wrapText="1"/>
    </xf>
    <xf numFmtId="3" fontId="9" fillId="10" borderId="11" xfId="0" applyNumberFormat="1" applyFont="1" applyFill="1" applyBorder="1" applyAlignment="1">
      <alignment horizontal="right" vertical="center" wrapText="1"/>
    </xf>
    <xf numFmtId="0" fontId="3" fillId="2" borderId="3" xfId="0" applyFont="1" applyFill="1" applyBorder="1"/>
    <xf numFmtId="165" fontId="7" fillId="5" borderId="7" xfId="2" applyNumberFormat="1" applyFont="1" applyFill="1" applyBorder="1" applyAlignment="1">
      <alignment horizontal="right" vertical="center" wrapText="1"/>
    </xf>
    <xf numFmtId="165" fontId="7" fillId="4" borderId="7" xfId="2" applyNumberFormat="1" applyFont="1" applyFill="1" applyBorder="1" applyAlignment="1">
      <alignment horizontal="center" vertical="center" wrapText="1"/>
    </xf>
    <xf numFmtId="165" fontId="7" fillId="5" borderId="18" xfId="2" applyNumberFormat="1" applyFont="1" applyFill="1" applyBorder="1" applyAlignment="1">
      <alignment horizontal="right" vertical="top" wrapText="1"/>
    </xf>
    <xf numFmtId="165" fontId="7" fillId="5" borderId="12" xfId="2" applyNumberFormat="1" applyFont="1" applyFill="1" applyBorder="1" applyAlignment="1">
      <alignment horizontal="right" vertical="top" wrapText="1"/>
    </xf>
    <xf numFmtId="165" fontId="7" fillId="5" borderId="4" xfId="2" applyNumberFormat="1" applyFont="1" applyFill="1" applyBorder="1" applyAlignment="1">
      <alignment horizontal="right" vertical="top" wrapText="1"/>
    </xf>
    <xf numFmtId="165" fontId="7" fillId="5" borderId="35" xfId="2" applyNumberFormat="1" applyFont="1" applyFill="1" applyBorder="1" applyAlignment="1">
      <alignment horizontal="right" vertical="top" wrapText="1"/>
    </xf>
    <xf numFmtId="165" fontId="7" fillId="5" borderId="5" xfId="2" applyNumberFormat="1" applyFont="1" applyFill="1" applyBorder="1" applyAlignment="1">
      <alignment horizontal="right" vertical="top" wrapText="1"/>
    </xf>
    <xf numFmtId="165" fontId="6" fillId="5" borderId="11" xfId="2" applyNumberFormat="1" applyFont="1" applyFill="1" applyBorder="1" applyAlignment="1">
      <alignment horizontal="right" vertical="top" wrapText="1"/>
    </xf>
    <xf numFmtId="165" fontId="6" fillId="5" borderId="18" xfId="2" applyNumberFormat="1" applyFont="1" applyFill="1" applyBorder="1" applyAlignment="1">
      <alignment horizontal="right" vertical="top" wrapText="1"/>
    </xf>
    <xf numFmtId="165" fontId="6" fillId="5" borderId="33" xfId="2" applyNumberFormat="1" applyFont="1" applyFill="1" applyBorder="1" applyAlignment="1">
      <alignment horizontal="right" vertical="top" wrapText="1"/>
    </xf>
    <xf numFmtId="165" fontId="6" fillId="5" borderId="7" xfId="2" applyNumberFormat="1" applyFont="1" applyFill="1" applyBorder="1" applyAlignment="1">
      <alignment horizontal="right" vertical="top" wrapText="1"/>
    </xf>
    <xf numFmtId="165" fontId="6" fillId="5" borderId="27" xfId="2" applyNumberFormat="1" applyFont="1" applyFill="1" applyBorder="1" applyAlignment="1">
      <alignment horizontal="right" vertical="top" wrapText="1"/>
    </xf>
    <xf numFmtId="165" fontId="6" fillId="4" borderId="11" xfId="2" applyNumberFormat="1" applyFont="1" applyFill="1" applyBorder="1" applyAlignment="1">
      <alignment horizontal="right" vertical="top" wrapText="1"/>
    </xf>
    <xf numFmtId="165" fontId="7" fillId="5" borderId="7" xfId="5" applyNumberFormat="1" applyFont="1" applyFill="1" applyBorder="1" applyAlignment="1">
      <alignment horizontal="right" vertical="top" wrapText="1"/>
    </xf>
    <xf numFmtId="165" fontId="7" fillId="5" borderId="8" xfId="5" applyNumberFormat="1" applyFont="1" applyFill="1" applyBorder="1" applyAlignment="1">
      <alignment horizontal="right" vertical="top" wrapText="1"/>
    </xf>
    <xf numFmtId="165" fontId="7" fillId="5" borderId="11" xfId="5" applyNumberFormat="1" applyFont="1" applyFill="1" applyBorder="1" applyAlignment="1">
      <alignment horizontal="right" vertical="top" wrapText="1"/>
    </xf>
    <xf numFmtId="0" fontId="14" fillId="0" borderId="3" xfId="8" applyFont="1" applyAlignment="1">
      <alignment vertical="center"/>
    </xf>
    <xf numFmtId="0" fontId="12" fillId="0" borderId="3" xfId="8" applyFont="1" applyAlignment="1">
      <alignment vertical="center"/>
    </xf>
    <xf numFmtId="165" fontId="14" fillId="13" borderId="52" xfId="9" applyNumberFormat="1" applyFont="1" applyFill="1" applyBorder="1" applyAlignment="1">
      <alignment vertical="center"/>
    </xf>
    <xf numFmtId="165" fontId="14" fillId="8" borderId="3" xfId="9" applyNumberFormat="1" applyFont="1" applyFill="1" applyAlignment="1">
      <alignment vertical="center"/>
    </xf>
    <xf numFmtId="0" fontId="14" fillId="8" borderId="3" xfId="8" applyFont="1" applyFill="1" applyAlignment="1">
      <alignment horizontal="right" vertical="center"/>
    </xf>
    <xf numFmtId="165" fontId="12" fillId="12" borderId="53" xfId="9" applyNumberFormat="1" applyFont="1" applyFill="1" applyBorder="1" applyAlignment="1">
      <alignment horizontal="right" vertical="center"/>
    </xf>
    <xf numFmtId="165" fontId="12" fillId="12" borderId="54" xfId="9" applyNumberFormat="1" applyFont="1" applyFill="1" applyBorder="1" applyAlignment="1">
      <alignment horizontal="right" vertical="center"/>
    </xf>
    <xf numFmtId="165" fontId="12" fillId="12" borderId="54" xfId="9" applyNumberFormat="1" applyFont="1" applyFill="1" applyBorder="1" applyAlignment="1">
      <alignment vertical="center"/>
    </xf>
    <xf numFmtId="165" fontId="12" fillId="13" borderId="55" xfId="9" applyNumberFormat="1" applyFont="1" applyFill="1" applyBorder="1" applyAlignment="1">
      <alignment vertical="center"/>
    </xf>
    <xf numFmtId="165" fontId="12" fillId="8" borderId="53" xfId="9" applyNumberFormat="1" applyFont="1" applyFill="1" applyBorder="1" applyAlignment="1">
      <alignment vertical="center"/>
    </xf>
    <xf numFmtId="0" fontId="12" fillId="8" borderId="53" xfId="8" applyFont="1" applyFill="1" applyBorder="1" applyAlignment="1">
      <alignment vertical="center"/>
    </xf>
    <xf numFmtId="165" fontId="12" fillId="7" borderId="32" xfId="9" applyNumberFormat="1" applyFont="1" applyFill="1" applyBorder="1" applyAlignment="1">
      <alignment horizontal="right" vertical="center"/>
    </xf>
    <xf numFmtId="165" fontId="12" fillId="7" borderId="56" xfId="9" applyNumberFormat="1" applyFont="1" applyFill="1" applyBorder="1" applyAlignment="1">
      <alignment horizontal="right" vertical="center"/>
    </xf>
    <xf numFmtId="165" fontId="12" fillId="12" borderId="56" xfId="9" quotePrefix="1" applyNumberFormat="1" applyFont="1" applyFill="1" applyBorder="1" applyAlignment="1">
      <alignment horizontal="right" vertical="center" wrapText="1"/>
    </xf>
    <xf numFmtId="165" fontId="12" fillId="13" borderId="57" xfId="9" applyNumberFormat="1" applyFont="1" applyFill="1" applyBorder="1" applyAlignment="1">
      <alignment horizontal="right" vertical="center"/>
    </xf>
    <xf numFmtId="165" fontId="15" fillId="0" borderId="3" xfId="9" applyNumberFormat="1" applyFont="1" applyAlignment="1">
      <alignment vertical="center"/>
    </xf>
    <xf numFmtId="0" fontId="14" fillId="0" borderId="3" xfId="8" applyFont="1" applyAlignment="1">
      <alignment horizontal="right" vertical="center"/>
    </xf>
    <xf numFmtId="0" fontId="14" fillId="8" borderId="11" xfId="8" applyFont="1" applyFill="1" applyBorder="1" applyAlignment="1">
      <alignment horizontal="right" vertical="center"/>
    </xf>
    <xf numFmtId="165" fontId="14" fillId="12" borderId="11" xfId="9" applyNumberFormat="1" applyFont="1" applyFill="1" applyBorder="1" applyAlignment="1">
      <alignment vertical="center"/>
    </xf>
    <xf numFmtId="165" fontId="14" fillId="13" borderId="11" xfId="9" applyNumberFormat="1" applyFont="1" applyFill="1" applyBorder="1" applyAlignment="1">
      <alignment vertical="center"/>
    </xf>
    <xf numFmtId="0" fontId="14" fillId="8" borderId="11" xfId="8" applyFont="1" applyFill="1" applyBorder="1" applyAlignment="1">
      <alignment horizontal="right" vertical="center" wrapText="1"/>
    </xf>
    <xf numFmtId="0" fontId="12" fillId="7" borderId="11" xfId="8" applyFont="1" applyFill="1" applyBorder="1" applyAlignment="1">
      <alignment horizontal="right" vertical="center"/>
    </xf>
    <xf numFmtId="0" fontId="12" fillId="12" borderId="11" xfId="8" applyFont="1" applyFill="1" applyBorder="1" applyAlignment="1">
      <alignment horizontal="right" vertical="center"/>
    </xf>
    <xf numFmtId="0" fontId="12" fillId="13" borderId="11" xfId="8" applyFont="1" applyFill="1" applyBorder="1" applyAlignment="1">
      <alignment horizontal="right" vertical="center"/>
    </xf>
    <xf numFmtId="0" fontId="14" fillId="0" borderId="3" xfId="8" applyFont="1" applyAlignment="1">
      <alignment horizontal="left" vertical="center"/>
    </xf>
    <xf numFmtId="0" fontId="16" fillId="8" borderId="11" xfId="11" applyFill="1" applyBorder="1" applyAlignment="1">
      <alignment horizontal="left" vertical="center" wrapText="1"/>
    </xf>
    <xf numFmtId="0" fontId="14" fillId="8" borderId="11" xfId="8" applyFont="1" applyFill="1" applyBorder="1" applyAlignment="1">
      <alignment vertical="center"/>
    </xf>
    <xf numFmtId="0" fontId="12" fillId="14" borderId="3" xfId="8" applyFont="1" applyFill="1" applyAlignment="1">
      <alignment vertical="center"/>
    </xf>
    <xf numFmtId="0" fontId="14" fillId="8" borderId="11" xfId="8" applyFont="1" applyFill="1" applyBorder="1" applyAlignment="1">
      <alignment horizontal="left" vertical="center"/>
    </xf>
    <xf numFmtId="0" fontId="14" fillId="8" borderId="18" xfId="8" applyFont="1" applyFill="1" applyBorder="1" applyAlignment="1">
      <alignment horizontal="right" vertical="center" wrapText="1"/>
    </xf>
    <xf numFmtId="165" fontId="14" fillId="0" borderId="3" xfId="8" applyNumberFormat="1" applyFont="1" applyAlignment="1">
      <alignment horizontal="right" vertical="center"/>
    </xf>
    <xf numFmtId="165" fontId="14" fillId="0" borderId="3" xfId="8" applyNumberFormat="1" applyFont="1" applyAlignment="1">
      <alignment horizontal="left" vertical="center"/>
    </xf>
    <xf numFmtId="165" fontId="14" fillId="12" borderId="11" xfId="9" applyNumberFormat="1" applyFont="1" applyFill="1" applyBorder="1" applyAlignment="1">
      <alignment horizontal="right" vertical="center"/>
    </xf>
    <xf numFmtId="165" fontId="14" fillId="8" borderId="11" xfId="9" applyNumberFormat="1" applyFont="1" applyFill="1" applyBorder="1" applyAlignment="1">
      <alignment horizontal="right" vertical="center"/>
    </xf>
    <xf numFmtId="165" fontId="14" fillId="8" borderId="11" xfId="9" applyNumberFormat="1" applyFont="1" applyFill="1" applyBorder="1" applyAlignment="1">
      <alignment vertical="center"/>
    </xf>
    <xf numFmtId="165" fontId="12" fillId="12" borderId="11" xfId="9" applyNumberFormat="1" applyFont="1" applyFill="1" applyBorder="1" applyAlignment="1">
      <alignment horizontal="right" vertical="center"/>
    </xf>
    <xf numFmtId="165" fontId="12" fillId="12" borderId="11" xfId="9" applyNumberFormat="1" applyFont="1" applyFill="1" applyBorder="1" applyAlignment="1">
      <alignment vertical="center"/>
    </xf>
    <xf numFmtId="165" fontId="12" fillId="13" borderId="11" xfId="9" applyNumberFormat="1" applyFont="1" applyFill="1" applyBorder="1" applyAlignment="1">
      <alignment vertical="center"/>
    </xf>
    <xf numFmtId="165" fontId="12" fillId="8" borderId="11" xfId="9" applyNumberFormat="1" applyFont="1" applyFill="1" applyBorder="1" applyAlignment="1">
      <alignment vertical="center"/>
    </xf>
    <xf numFmtId="0" fontId="12" fillId="8" borderId="11" xfId="8" applyFont="1" applyFill="1" applyBorder="1" applyAlignment="1">
      <alignment vertical="center"/>
    </xf>
    <xf numFmtId="165" fontId="12" fillId="7" borderId="11" xfId="9" applyNumberFormat="1" applyFont="1" applyFill="1" applyBorder="1" applyAlignment="1">
      <alignment horizontal="right" vertical="center"/>
    </xf>
    <xf numFmtId="165" fontId="12" fillId="12" borderId="11" xfId="9" quotePrefix="1" applyNumberFormat="1" applyFont="1" applyFill="1" applyBorder="1" applyAlignment="1">
      <alignment horizontal="right" vertical="center" wrapText="1"/>
    </xf>
    <xf numFmtId="165" fontId="12" fillId="13" borderId="11" xfId="9" applyNumberFormat="1" applyFont="1" applyFill="1" applyBorder="1" applyAlignment="1">
      <alignment horizontal="right" vertical="center"/>
    </xf>
    <xf numFmtId="0" fontId="16" fillId="0" borderId="3" xfId="11" applyAlignment="1">
      <alignment horizontal="left" vertical="center" wrapText="1"/>
    </xf>
    <xf numFmtId="0" fontId="14" fillId="0" borderId="58" xfId="8" applyFont="1" applyBorder="1" applyAlignment="1">
      <alignment horizontal="left" vertical="center"/>
    </xf>
    <xf numFmtId="0" fontId="12" fillId="14" borderId="11" xfId="8" applyFont="1" applyFill="1" applyBorder="1" applyAlignment="1">
      <alignment vertical="center"/>
    </xf>
    <xf numFmtId="0" fontId="7" fillId="3" borderId="3" xfId="0" applyFont="1" applyFill="1" applyBorder="1"/>
    <xf numFmtId="0" fontId="7" fillId="6" borderId="3" xfId="0" applyFont="1" applyFill="1" applyBorder="1"/>
    <xf numFmtId="3" fontId="20" fillId="9" borderId="11" xfId="0" applyNumberFormat="1" applyFont="1" applyFill="1" applyBorder="1" applyAlignment="1">
      <alignment horizontal="right" wrapText="1"/>
    </xf>
    <xf numFmtId="0" fontId="1" fillId="0" borderId="3" xfId="12" applyAlignment="1">
      <alignment vertical="center"/>
    </xf>
    <xf numFmtId="0" fontId="1" fillId="0" borderId="3" xfId="12" applyAlignment="1">
      <alignment horizontal="center" vertical="center"/>
    </xf>
    <xf numFmtId="3" fontId="8" fillId="11" borderId="11" xfId="12" applyNumberFormat="1" applyFont="1" applyFill="1" applyBorder="1" applyAlignment="1">
      <alignment horizontal="center" vertical="center"/>
    </xf>
    <xf numFmtId="9" fontId="1" fillId="7" borderId="11" xfId="12" applyNumberFormat="1" applyFill="1" applyBorder="1" applyAlignment="1">
      <alignment horizontal="center" vertical="center"/>
    </xf>
    <xf numFmtId="3" fontId="1" fillId="7" borderId="11" xfId="12" applyNumberFormat="1" applyFill="1" applyBorder="1" applyAlignment="1">
      <alignment horizontal="center" vertical="center"/>
    </xf>
    <xf numFmtId="9" fontId="1" fillId="12" borderId="11" xfId="12" applyNumberFormat="1" applyFill="1" applyBorder="1" applyAlignment="1">
      <alignment horizontal="center" vertical="center"/>
    </xf>
    <xf numFmtId="165" fontId="8" fillId="12" borderId="11" xfId="13" applyNumberFormat="1" applyFont="1" applyFill="1" applyBorder="1" applyAlignment="1">
      <alignment horizontal="center" vertical="center"/>
    </xf>
    <xf numFmtId="9" fontId="1" fillId="13" borderId="11" xfId="12" applyNumberFormat="1" applyFill="1" applyBorder="1" applyAlignment="1">
      <alignment horizontal="center" vertical="center"/>
    </xf>
    <xf numFmtId="3" fontId="1" fillId="13" borderId="11" xfId="12" applyNumberFormat="1" applyFill="1" applyBorder="1" applyAlignment="1">
      <alignment horizontal="center" vertical="center"/>
    </xf>
    <xf numFmtId="0" fontId="10" fillId="14" borderId="11" xfId="12" applyFont="1" applyFill="1" applyBorder="1" applyAlignment="1">
      <alignment horizontal="center" vertical="center"/>
    </xf>
    <xf numFmtId="0" fontId="1" fillId="7" borderId="3" xfId="12" applyFill="1" applyAlignment="1">
      <alignment horizontal="right" vertical="center"/>
    </xf>
    <xf numFmtId="0" fontId="1" fillId="7" borderId="51" xfId="12" applyFill="1" applyBorder="1" applyAlignment="1">
      <alignment horizontal="right" vertical="center"/>
    </xf>
    <xf numFmtId="165" fontId="8" fillId="12" borderId="51" xfId="13" applyNumberFormat="1" applyFont="1" applyFill="1" applyBorder="1" applyAlignment="1">
      <alignment vertical="center"/>
    </xf>
    <xf numFmtId="9" fontId="1" fillId="7" borderId="11" xfId="14" applyFill="1" applyBorder="1" applyAlignment="1">
      <alignment horizontal="right" vertical="center"/>
    </xf>
    <xf numFmtId="9" fontId="14" fillId="12" borderId="11" xfId="14" applyFont="1" applyFill="1" applyBorder="1" applyAlignment="1">
      <alignment vertical="center"/>
    </xf>
    <xf numFmtId="9" fontId="14" fillId="13" borderId="11" xfId="14" applyFont="1" applyFill="1" applyBorder="1" applyAlignment="1">
      <alignment vertical="center"/>
    </xf>
    <xf numFmtId="0" fontId="1" fillId="8" borderId="3" xfId="12" applyFill="1" applyAlignment="1">
      <alignment vertical="center"/>
    </xf>
    <xf numFmtId="165" fontId="1" fillId="7" borderId="11" xfId="13" applyNumberFormat="1" applyFill="1" applyBorder="1" applyAlignment="1">
      <alignment horizontal="right" vertical="center"/>
    </xf>
    <xf numFmtId="0" fontId="1" fillId="6" borderId="3" xfId="12" applyFill="1" applyAlignment="1">
      <alignment horizontal="center" vertical="center"/>
    </xf>
    <xf numFmtId="0" fontId="1" fillId="12" borderId="3" xfId="12" applyFill="1" applyAlignment="1">
      <alignment vertical="center"/>
    </xf>
    <xf numFmtId="3" fontId="1" fillId="12" borderId="11" xfId="12" applyNumberFormat="1" applyFill="1" applyBorder="1" applyAlignment="1">
      <alignment horizontal="center" vertical="center"/>
    </xf>
    <xf numFmtId="9" fontId="13" fillId="13" borderId="11" xfId="12" applyNumberFormat="1" applyFont="1" applyFill="1" applyBorder="1" applyAlignment="1">
      <alignment horizontal="center" vertical="center"/>
    </xf>
    <xf numFmtId="3" fontId="13" fillId="13" borderId="11" xfId="12" applyNumberFormat="1" applyFont="1" applyFill="1" applyBorder="1" applyAlignment="1">
      <alignment horizontal="center" vertical="center"/>
    </xf>
    <xf numFmtId="165" fontId="1" fillId="12" borderId="51" xfId="13" applyNumberFormat="1" applyFill="1" applyBorder="1" applyAlignment="1">
      <alignment vertical="center"/>
    </xf>
    <xf numFmtId="43" fontId="8" fillId="0" borderId="3" xfId="13" applyFont="1" applyAlignment="1">
      <alignment vertical="center"/>
    </xf>
    <xf numFmtId="0" fontId="1" fillId="12" borderId="58" xfId="12" applyFill="1" applyBorder="1" applyAlignment="1">
      <alignment vertical="center"/>
    </xf>
    <xf numFmtId="9" fontId="8" fillId="13" borderId="11" xfId="14" applyFont="1" applyFill="1" applyBorder="1" applyAlignment="1">
      <alignment horizontal="center" vertical="center"/>
    </xf>
    <xf numFmtId="0" fontId="17" fillId="7" borderId="11" xfId="12" applyFont="1" applyFill="1" applyBorder="1" applyAlignment="1">
      <alignment horizontal="right" vertical="center"/>
    </xf>
    <xf numFmtId="9" fontId="17" fillId="7" borderId="11" xfId="12" applyNumberFormat="1" applyFont="1" applyFill="1" applyBorder="1" applyAlignment="1">
      <alignment horizontal="right" vertical="center"/>
    </xf>
    <xf numFmtId="0" fontId="1" fillId="8" borderId="29" xfId="12" applyFill="1" applyBorder="1" applyAlignment="1">
      <alignment vertical="center"/>
    </xf>
    <xf numFmtId="9" fontId="17" fillId="7" borderId="11" xfId="14" applyFont="1" applyFill="1" applyBorder="1" applyAlignment="1">
      <alignment horizontal="right" vertical="center"/>
    </xf>
    <xf numFmtId="165" fontId="17" fillId="7" borderId="11" xfId="13" applyNumberFormat="1" applyFont="1" applyFill="1" applyBorder="1" applyAlignment="1">
      <alignment horizontal="right" vertical="center"/>
    </xf>
    <xf numFmtId="0" fontId="1" fillId="7" borderId="11" xfId="12" applyFill="1" applyBorder="1" applyAlignment="1">
      <alignment horizontal="right" vertical="center"/>
    </xf>
    <xf numFmtId="3" fontId="1" fillId="7" borderId="11" xfId="12" applyNumberFormat="1" applyFill="1" applyBorder="1" applyAlignment="1">
      <alignment horizontal="right" vertical="center"/>
    </xf>
    <xf numFmtId="0" fontId="7" fillId="6" borderId="3" xfId="0" applyFont="1" applyFill="1" applyBorder="1" applyAlignment="1">
      <alignment horizontal="center" vertical="top" wrapText="1"/>
    </xf>
    <xf numFmtId="165" fontId="6" fillId="6" borderId="9" xfId="2" applyNumberFormat="1" applyFont="1" applyFill="1" applyBorder="1" applyAlignment="1">
      <alignment horizontal="right" vertical="top" wrapText="1"/>
    </xf>
    <xf numFmtId="165" fontId="6" fillId="3" borderId="9" xfId="2" applyNumberFormat="1" applyFont="1" applyFill="1" applyBorder="1" applyAlignment="1">
      <alignment horizontal="right" vertical="top" wrapText="1"/>
    </xf>
    <xf numFmtId="165" fontId="7" fillId="6" borderId="7" xfId="2" applyNumberFormat="1" applyFont="1" applyFill="1" applyBorder="1" applyAlignment="1">
      <alignment horizontal="right" vertical="top" wrapText="1"/>
    </xf>
    <xf numFmtId="165" fontId="7" fillId="6" borderId="8" xfId="2" applyNumberFormat="1" applyFont="1" applyFill="1" applyBorder="1" applyAlignment="1">
      <alignment horizontal="right" vertical="top" wrapText="1"/>
    </xf>
    <xf numFmtId="165" fontId="7" fillId="6" borderId="11" xfId="2" applyNumberFormat="1" applyFont="1" applyFill="1" applyBorder="1" applyAlignment="1">
      <alignment horizontal="right" vertical="top" wrapText="1"/>
    </xf>
    <xf numFmtId="165" fontId="6" fillId="6" borderId="11" xfId="2" applyNumberFormat="1" applyFont="1" applyFill="1" applyBorder="1" applyAlignment="1">
      <alignment horizontal="right" vertical="top" wrapText="1"/>
    </xf>
    <xf numFmtId="165" fontId="6" fillId="3" borderId="11" xfId="2" applyNumberFormat="1" applyFont="1" applyFill="1" applyBorder="1" applyAlignment="1">
      <alignment horizontal="right" vertical="top" wrapText="1"/>
    </xf>
    <xf numFmtId="165" fontId="7" fillId="6" borderId="18" xfId="2" applyNumberFormat="1" applyFont="1" applyFill="1" applyBorder="1" applyAlignment="1">
      <alignment horizontal="right" vertical="top" wrapText="1"/>
    </xf>
    <xf numFmtId="0" fontId="7" fillId="3" borderId="3" xfId="0" applyFont="1" applyFill="1" applyBorder="1" applyAlignment="1">
      <alignment horizontal="right" vertical="top" wrapText="1"/>
    </xf>
    <xf numFmtId="9" fontId="7" fillId="3" borderId="3" xfId="0" applyNumberFormat="1" applyFont="1" applyFill="1" applyBorder="1" applyAlignment="1">
      <alignment horizontal="right" vertical="top"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left" vertical="center"/>
    </xf>
    <xf numFmtId="0" fontId="6" fillId="3" borderId="36" xfId="0" applyFont="1" applyFill="1" applyBorder="1" applyAlignment="1">
      <alignment horizontal="left" vertical="center"/>
    </xf>
    <xf numFmtId="0" fontId="6" fillId="3" borderId="11" xfId="0" applyFont="1" applyFill="1" applyBorder="1" applyAlignment="1">
      <alignment horizontal="left" vertical="center" wrapText="1"/>
    </xf>
    <xf numFmtId="0" fontId="6" fillId="4" borderId="8" xfId="0" applyFont="1" applyFill="1" applyBorder="1" applyAlignment="1">
      <alignment horizontal="left" vertical="center" wrapText="1"/>
    </xf>
    <xf numFmtId="0" fontId="7" fillId="6" borderId="11" xfId="0" applyFont="1" applyFill="1" applyBorder="1" applyAlignment="1">
      <alignment horizontal="right" vertical="top" wrapText="1"/>
    </xf>
    <xf numFmtId="0" fontId="6" fillId="3" borderId="8" xfId="0" applyFont="1" applyFill="1" applyBorder="1" applyAlignment="1">
      <alignment horizontal="left" vertical="center" wrapText="1"/>
    </xf>
    <xf numFmtId="9" fontId="7" fillId="3" borderId="11" xfId="0" applyNumberFormat="1" applyFont="1" applyFill="1" applyBorder="1" applyAlignment="1">
      <alignment horizontal="right" vertical="top" wrapText="1"/>
    </xf>
    <xf numFmtId="9" fontId="7" fillId="6" borderId="11" xfId="0" applyNumberFormat="1" applyFont="1" applyFill="1" applyBorder="1" applyAlignment="1">
      <alignment horizontal="right" vertical="top" wrapText="1"/>
    </xf>
    <xf numFmtId="0" fontId="7" fillId="3" borderId="11" xfId="0" applyFont="1" applyFill="1" applyBorder="1" applyAlignment="1">
      <alignment horizontal="right" vertical="top" wrapText="1"/>
    </xf>
    <xf numFmtId="0" fontId="7" fillId="4" borderId="11" xfId="0" applyFont="1" applyFill="1" applyBorder="1" applyAlignment="1">
      <alignment horizontal="right" vertical="top" wrapText="1"/>
    </xf>
    <xf numFmtId="1" fontId="7" fillId="3" borderId="11" xfId="1" applyNumberFormat="1" applyFont="1" applyFill="1" applyBorder="1" applyAlignment="1">
      <alignment horizontal="right" vertical="top" wrapText="1"/>
    </xf>
    <xf numFmtId="165" fontId="7" fillId="6" borderId="11" xfId="0" applyNumberFormat="1" applyFont="1" applyFill="1" applyBorder="1" applyAlignment="1">
      <alignment horizontal="right" vertical="top" wrapText="1"/>
    </xf>
    <xf numFmtId="0" fontId="7" fillId="3" borderId="3" xfId="0" applyFont="1" applyFill="1" applyBorder="1" applyAlignment="1">
      <alignment wrapText="1"/>
    </xf>
    <xf numFmtId="0" fontId="7" fillId="3" borderId="1" xfId="0" applyFont="1" applyFill="1" applyBorder="1"/>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4" xfId="0" applyFont="1" applyFill="1" applyBorder="1" applyAlignment="1">
      <alignment vertical="center"/>
    </xf>
    <xf numFmtId="0" fontId="6" fillId="3" borderId="25" xfId="0" applyFont="1" applyFill="1" applyBorder="1" applyAlignment="1">
      <alignment horizontal="center" vertical="center" wrapText="1"/>
    </xf>
    <xf numFmtId="0" fontId="6" fillId="3" borderId="25" xfId="0" applyFont="1" applyFill="1" applyBorder="1" applyAlignment="1">
      <alignment horizontal="left" vertical="center"/>
    </xf>
    <xf numFmtId="0" fontId="6" fillId="3" borderId="25" xfId="0" applyFont="1" applyFill="1" applyBorder="1" applyAlignment="1">
      <alignment horizontal="left" vertical="center" wrapText="1"/>
    </xf>
    <xf numFmtId="0" fontId="6" fillId="3" borderId="5" xfId="0" applyFont="1" applyFill="1" applyBorder="1" applyAlignment="1">
      <alignment horizontal="left" vertical="top" wrapText="1"/>
    </xf>
    <xf numFmtId="0" fontId="7" fillId="3" borderId="5" xfId="0" applyFont="1" applyFill="1" applyBorder="1" applyAlignment="1">
      <alignment horizontal="left" vertical="top" wrapText="1"/>
    </xf>
    <xf numFmtId="165" fontId="7" fillId="3" borderId="11" xfId="2" applyNumberFormat="1" applyFont="1" applyFill="1" applyBorder="1" applyAlignment="1">
      <alignment horizontal="right" vertical="top" wrapText="1"/>
    </xf>
    <xf numFmtId="0" fontId="7" fillId="3" borderId="6" xfId="0" applyFont="1" applyFill="1" applyBorder="1" applyAlignment="1">
      <alignment horizontal="left" vertical="top" wrapText="1"/>
    </xf>
    <xf numFmtId="165" fontId="7" fillId="3" borderId="7" xfId="2" applyNumberFormat="1" applyFont="1" applyFill="1" applyBorder="1" applyAlignment="1">
      <alignment horizontal="right" vertical="top" wrapText="1"/>
    </xf>
    <xf numFmtId="0" fontId="7" fillId="3" borderId="15" xfId="0" applyFont="1" applyFill="1" applyBorder="1" applyAlignment="1">
      <alignment horizontal="left" vertical="top" wrapText="1"/>
    </xf>
    <xf numFmtId="165" fontId="7" fillId="3" borderId="8" xfId="2" applyNumberFormat="1" applyFont="1" applyFill="1" applyBorder="1" applyAlignment="1">
      <alignment horizontal="right" vertical="top" wrapText="1"/>
    </xf>
    <xf numFmtId="0" fontId="6" fillId="3" borderId="11" xfId="0" applyFont="1" applyFill="1" applyBorder="1" applyAlignment="1">
      <alignment horizontal="left" vertical="top" wrapText="1"/>
    </xf>
    <xf numFmtId="0" fontId="7" fillId="3" borderId="3" xfId="0" applyFont="1" applyFill="1" applyBorder="1" applyAlignment="1">
      <alignment horizontal="left" vertical="top" wrapText="1"/>
    </xf>
    <xf numFmtId="0" fontId="6" fillId="3" borderId="8" xfId="0" applyFont="1" applyFill="1" applyBorder="1" applyAlignment="1">
      <alignment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xf>
    <xf numFmtId="0" fontId="6" fillId="3" borderId="35" xfId="0" applyFont="1" applyFill="1" applyBorder="1" applyAlignment="1">
      <alignment horizontal="left" vertical="center"/>
    </xf>
    <xf numFmtId="0" fontId="6" fillId="4" borderId="44" xfId="0" applyFont="1" applyFill="1" applyBorder="1" applyAlignment="1">
      <alignment horizontal="left" vertical="center" wrapText="1"/>
    </xf>
    <xf numFmtId="0" fontId="6" fillId="4" borderId="45"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6" fillId="4" borderId="11" xfId="0" applyFont="1" applyFill="1" applyBorder="1" applyAlignment="1">
      <alignment horizontal="left" vertical="center" wrapText="1"/>
    </xf>
    <xf numFmtId="165" fontId="7" fillId="3" borderId="9" xfId="2" applyNumberFormat="1" applyFont="1" applyFill="1" applyBorder="1" applyAlignment="1">
      <alignment horizontal="right" vertical="top" wrapText="1"/>
    </xf>
    <xf numFmtId="165" fontId="6" fillId="3" borderId="7" xfId="2" applyNumberFormat="1" applyFont="1" applyFill="1" applyBorder="1" applyAlignment="1">
      <alignment horizontal="right" vertical="top" wrapText="1"/>
    </xf>
    <xf numFmtId="165" fontId="6" fillId="3" borderId="7" xfId="2" applyNumberFormat="1" applyFont="1" applyFill="1" applyBorder="1" applyAlignment="1">
      <alignment horizontal="right" vertical="center" wrapText="1"/>
    </xf>
    <xf numFmtId="0" fontId="7" fillId="3" borderId="11" xfId="0" applyFont="1" applyFill="1" applyBorder="1" applyAlignment="1">
      <alignment horizontal="left" vertical="center" wrapText="1"/>
    </xf>
    <xf numFmtId="165" fontId="7" fillId="3" borderId="7" xfId="2" applyNumberFormat="1" applyFont="1" applyFill="1" applyBorder="1" applyAlignment="1">
      <alignment horizontal="right" vertical="center" wrapText="1"/>
    </xf>
    <xf numFmtId="165" fontId="7" fillId="4" borderId="7" xfId="2" applyNumberFormat="1" applyFont="1" applyFill="1" applyBorder="1" applyAlignment="1">
      <alignment horizontal="right" vertical="center" wrapText="1"/>
    </xf>
    <xf numFmtId="0" fontId="5" fillId="6" borderId="11" xfId="0" applyFont="1" applyFill="1" applyBorder="1"/>
    <xf numFmtId="0" fontId="7" fillId="3" borderId="1" xfId="0" applyFont="1" applyFill="1" applyBorder="1" applyAlignment="1">
      <alignment vertical="top" wrapText="1"/>
    </xf>
    <xf numFmtId="0" fontId="7" fillId="3" borderId="1" xfId="0" applyFont="1" applyFill="1" applyBorder="1" applyAlignment="1">
      <alignment horizontal="left" vertical="top" wrapText="1"/>
    </xf>
    <xf numFmtId="0" fontId="6" fillId="3" borderId="36" xfId="0" applyFont="1" applyFill="1" applyBorder="1" applyAlignment="1">
      <alignment horizontal="left" vertical="center" wrapText="1"/>
    </xf>
    <xf numFmtId="165" fontId="6" fillId="3" borderId="46" xfId="2" applyNumberFormat="1" applyFont="1" applyFill="1" applyBorder="1" applyAlignment="1">
      <alignment horizontal="right" vertical="top" wrapText="1"/>
    </xf>
    <xf numFmtId="0" fontId="7" fillId="3" borderId="1" xfId="0" applyFont="1" applyFill="1" applyBorder="1" applyAlignment="1">
      <alignment horizontal="left"/>
    </xf>
    <xf numFmtId="0" fontId="6" fillId="3" borderId="11" xfId="0" applyFont="1" applyFill="1" applyBorder="1" applyAlignment="1">
      <alignment vertical="center"/>
    </xf>
    <xf numFmtId="0" fontId="6" fillId="3" borderId="11" xfId="0" applyFont="1" applyFill="1" applyBorder="1" applyAlignment="1">
      <alignment horizontal="center" vertical="center" wrapText="1"/>
    </xf>
    <xf numFmtId="0" fontId="6" fillId="3" borderId="11" xfId="0" applyFont="1" applyFill="1" applyBorder="1" applyAlignment="1">
      <alignment horizontal="left" vertical="center"/>
    </xf>
    <xf numFmtId="0" fontId="6" fillId="4" borderId="18"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165" fontId="7" fillId="5" borderId="11" xfId="2" applyNumberFormat="1" applyFont="1" applyFill="1" applyBorder="1" applyAlignment="1">
      <alignment horizontal="center" vertical="center" wrapText="1"/>
    </xf>
    <xf numFmtId="165" fontId="7" fillId="5" borderId="11" xfId="2" applyNumberFormat="1" applyFont="1" applyFill="1" applyBorder="1" applyAlignment="1">
      <alignment horizontal="center" vertical="top" wrapText="1"/>
    </xf>
    <xf numFmtId="0" fontId="6" fillId="3" borderId="42" xfId="0" applyFont="1" applyFill="1" applyBorder="1" applyAlignment="1">
      <alignment horizontal="left" vertical="center"/>
    </xf>
    <xf numFmtId="0" fontId="6" fillId="3" borderId="14" xfId="0" applyFont="1" applyFill="1" applyBorder="1" applyAlignment="1">
      <alignment horizontal="left" vertical="center" wrapText="1"/>
    </xf>
    <xf numFmtId="0" fontId="6" fillId="6" borderId="11" xfId="0" applyFont="1" applyFill="1" applyBorder="1" applyAlignment="1">
      <alignment vertical="top" wrapText="1"/>
    </xf>
    <xf numFmtId="0" fontId="6" fillId="3" borderId="7" xfId="0" applyFont="1" applyFill="1" applyBorder="1" applyAlignment="1">
      <alignment horizontal="center" vertical="top" wrapText="1"/>
    </xf>
    <xf numFmtId="0" fontId="6" fillId="3" borderId="7" xfId="0" applyFont="1" applyFill="1" applyBorder="1" applyAlignment="1">
      <alignment horizontal="left" vertical="top"/>
    </xf>
    <xf numFmtId="0" fontId="6" fillId="3" borderId="42" xfId="0" applyFont="1" applyFill="1" applyBorder="1" applyAlignment="1">
      <alignment horizontal="left" vertical="top"/>
    </xf>
    <xf numFmtId="0" fontId="6" fillId="4" borderId="8" xfId="0" applyFont="1" applyFill="1" applyBorder="1" applyAlignment="1">
      <alignment horizontal="left" vertical="top" wrapText="1"/>
    </xf>
    <xf numFmtId="165" fontId="7" fillId="3" borderId="9" xfId="5" applyNumberFormat="1" applyFont="1" applyFill="1" applyBorder="1" applyAlignment="1">
      <alignment horizontal="right" vertical="top" wrapText="1"/>
    </xf>
    <xf numFmtId="165" fontId="7" fillId="6" borderId="7" xfId="5" applyNumberFormat="1" applyFont="1" applyFill="1" applyBorder="1" applyAlignment="1">
      <alignment horizontal="right" vertical="top" wrapText="1"/>
    </xf>
    <xf numFmtId="0" fontId="7" fillId="3" borderId="7" xfId="0" applyFont="1" applyFill="1" applyBorder="1" applyAlignment="1">
      <alignment horizontal="left" vertical="top" wrapText="1"/>
    </xf>
    <xf numFmtId="165" fontId="7" fillId="3" borderId="7" xfId="5" applyNumberFormat="1" applyFont="1" applyFill="1" applyBorder="1" applyAlignment="1">
      <alignment horizontal="right" vertical="top" wrapText="1"/>
    </xf>
    <xf numFmtId="165" fontId="7" fillId="3" borderId="8" xfId="5" applyNumberFormat="1" applyFont="1" applyFill="1" applyBorder="1" applyAlignment="1">
      <alignment horizontal="right" vertical="top" wrapText="1"/>
    </xf>
    <xf numFmtId="165" fontId="7" fillId="6" borderId="8" xfId="5" applyNumberFormat="1" applyFont="1" applyFill="1" applyBorder="1" applyAlignment="1">
      <alignment horizontal="right" vertical="top" wrapText="1"/>
    </xf>
    <xf numFmtId="165" fontId="7" fillId="3" borderId="11" xfId="5" applyNumberFormat="1" applyFont="1" applyFill="1" applyBorder="1" applyAlignment="1">
      <alignment horizontal="right" vertical="top" wrapText="1"/>
    </xf>
    <xf numFmtId="165" fontId="7" fillId="6" borderId="11" xfId="5" applyNumberFormat="1" applyFont="1" applyFill="1" applyBorder="1" applyAlignment="1">
      <alignment horizontal="right" vertical="top" wrapText="1"/>
    </xf>
    <xf numFmtId="0" fontId="7" fillId="6" borderId="3" xfId="0" applyFont="1" applyFill="1" applyBorder="1" applyAlignment="1">
      <alignment horizontal="left" vertical="top" wrapText="1"/>
    </xf>
    <xf numFmtId="0" fontId="7" fillId="6" borderId="3" xfId="0" applyFont="1" applyFill="1" applyBorder="1" applyAlignment="1">
      <alignment horizontal="right" vertical="top" wrapText="1"/>
    </xf>
    <xf numFmtId="9" fontId="7" fillId="6" borderId="3" xfId="0" applyNumberFormat="1" applyFont="1" applyFill="1" applyBorder="1" applyAlignment="1">
      <alignment horizontal="right" vertical="top" wrapText="1"/>
    </xf>
    <xf numFmtId="3" fontId="7" fillId="6" borderId="3" xfId="0" applyNumberFormat="1" applyFont="1" applyFill="1" applyBorder="1" applyAlignment="1">
      <alignment horizontal="right" vertical="top" wrapText="1"/>
    </xf>
    <xf numFmtId="0" fontId="7" fillId="6" borderId="1" xfId="0" applyFont="1" applyFill="1" applyBorder="1"/>
    <xf numFmtId="0" fontId="6" fillId="6" borderId="1" xfId="0" applyFont="1" applyFill="1" applyBorder="1" applyAlignment="1">
      <alignment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xf>
    <xf numFmtId="0" fontId="6" fillId="6" borderId="3" xfId="0" applyFont="1" applyFill="1" applyBorder="1" applyAlignment="1">
      <alignment vertical="center"/>
    </xf>
    <xf numFmtId="0" fontId="6" fillId="6" borderId="8" xfId="0" applyFont="1" applyFill="1" applyBorder="1" applyAlignment="1">
      <alignment vertical="center" wrapText="1"/>
    </xf>
    <xf numFmtId="0" fontId="6" fillId="6" borderId="8" xfId="0" applyFont="1" applyFill="1" applyBorder="1" applyAlignment="1">
      <alignment horizontal="center" vertical="center" wrapText="1"/>
    </xf>
    <xf numFmtId="0" fontId="6" fillId="6" borderId="8"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11" xfId="0" applyFont="1" applyFill="1" applyBorder="1" applyAlignment="1">
      <alignment horizontal="left" vertical="center" wrapText="1"/>
    </xf>
    <xf numFmtId="166" fontId="7" fillId="6" borderId="9" xfId="2" applyNumberFormat="1" applyFont="1" applyFill="1" applyBorder="1" applyAlignment="1">
      <alignment horizontal="right" vertical="top" wrapText="1"/>
    </xf>
    <xf numFmtId="166" fontId="7" fillId="6" borderId="7" xfId="2" applyNumberFormat="1" applyFont="1" applyFill="1" applyBorder="1" applyAlignment="1">
      <alignment horizontal="right" vertical="top" wrapText="1"/>
    </xf>
    <xf numFmtId="166" fontId="7" fillId="6" borderId="8" xfId="2" applyNumberFormat="1" applyFont="1" applyFill="1" applyBorder="1" applyAlignment="1">
      <alignment horizontal="right" vertical="top" wrapText="1"/>
    </xf>
    <xf numFmtId="166" fontId="7" fillId="6" borderId="11" xfId="2" applyNumberFormat="1" applyFont="1" applyFill="1" applyBorder="1" applyAlignment="1">
      <alignment horizontal="right" vertical="top" wrapText="1"/>
    </xf>
    <xf numFmtId="0" fontId="7" fillId="6" borderId="3" xfId="0" applyFont="1" applyFill="1" applyBorder="1" applyAlignment="1">
      <alignment wrapText="1"/>
    </xf>
    <xf numFmtId="0" fontId="6" fillId="6" borderId="3" xfId="0" applyFont="1" applyFill="1" applyBorder="1" applyAlignment="1">
      <alignment horizontal="left" vertical="center" wrapText="1"/>
    </xf>
    <xf numFmtId="0" fontId="6" fillId="6" borderId="3" xfId="0" applyFont="1" applyFill="1" applyBorder="1" applyAlignment="1">
      <alignment horizontal="left" wrapText="1"/>
    </xf>
    <xf numFmtId="0" fontId="6" fillId="6" borderId="14" xfId="0" applyFont="1" applyFill="1" applyBorder="1" applyAlignment="1">
      <alignment horizontal="left" vertical="center" wrapText="1"/>
    </xf>
    <xf numFmtId="0" fontId="6" fillId="6" borderId="3" xfId="0" applyFont="1" applyFill="1" applyBorder="1" applyAlignment="1">
      <alignment vertical="center" wrapText="1"/>
    </xf>
    <xf numFmtId="0" fontId="6" fillId="6" borderId="29" xfId="0" applyFont="1" applyFill="1" applyBorder="1" applyAlignment="1">
      <alignment horizontal="left" vertical="center" wrapText="1"/>
    </xf>
    <xf numFmtId="1" fontId="7" fillId="6" borderId="11" xfId="0" applyNumberFormat="1" applyFont="1" applyFill="1" applyBorder="1" applyAlignment="1">
      <alignment horizontal="right" vertical="top" wrapText="1"/>
    </xf>
    <xf numFmtId="1" fontId="7" fillId="6" borderId="11" xfId="0" applyNumberFormat="1" applyFont="1" applyFill="1" applyBorder="1" applyAlignment="1">
      <alignment horizontal="left" vertical="top" wrapText="1"/>
    </xf>
    <xf numFmtId="0" fontId="7" fillId="6" borderId="3" xfId="0" applyFont="1" applyFill="1" applyBorder="1" applyAlignment="1">
      <alignment vertical="top" wrapText="1"/>
    </xf>
    <xf numFmtId="0" fontId="6" fillId="6" borderId="11" xfId="0" applyFont="1" applyFill="1" applyBorder="1" applyAlignment="1">
      <alignment vertical="center" wrapText="1"/>
    </xf>
    <xf numFmtId="0" fontId="6" fillId="6" borderId="12"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6" borderId="8" xfId="0" applyFont="1" applyFill="1" applyBorder="1" applyAlignment="1">
      <alignment vertical="center"/>
    </xf>
    <xf numFmtId="0" fontId="6" fillId="6" borderId="7" xfId="0" applyFont="1" applyFill="1" applyBorder="1" applyAlignment="1">
      <alignment horizontal="center" vertical="center" wrapText="1"/>
    </xf>
    <xf numFmtId="0" fontId="6" fillId="6" borderId="7" xfId="0" applyFont="1" applyFill="1" applyBorder="1" applyAlignment="1">
      <alignment horizontal="left" vertical="center"/>
    </xf>
    <xf numFmtId="0" fontId="6" fillId="6" borderId="36" xfId="0" applyFont="1" applyFill="1" applyBorder="1" applyAlignment="1">
      <alignment horizontal="left" vertical="center"/>
    </xf>
    <xf numFmtId="9" fontId="7" fillId="6" borderId="9" xfId="0" applyNumberFormat="1" applyFont="1" applyFill="1" applyBorder="1" applyAlignment="1">
      <alignment horizontal="right" vertical="top" wrapText="1"/>
    </xf>
    <xf numFmtId="9" fontId="7" fillId="6" borderId="7" xfId="0" applyNumberFormat="1" applyFont="1" applyFill="1" applyBorder="1" applyAlignment="1">
      <alignment horizontal="right" vertical="top" wrapText="1"/>
    </xf>
    <xf numFmtId="0" fontId="7" fillId="6" borderId="7" xfId="0" applyFont="1" applyFill="1" applyBorder="1" applyAlignment="1">
      <alignment horizontal="right" vertical="top" wrapText="1"/>
    </xf>
    <xf numFmtId="10" fontId="7" fillId="6" borderId="7" xfId="0" applyNumberFormat="1" applyFont="1" applyFill="1" applyBorder="1" applyAlignment="1">
      <alignment horizontal="right" vertical="top" wrapText="1"/>
    </xf>
    <xf numFmtId="0" fontId="6" fillId="6" borderId="4" xfId="0" applyFont="1" applyFill="1" applyBorder="1" applyAlignment="1">
      <alignment vertical="center"/>
    </xf>
    <xf numFmtId="0" fontId="6" fillId="6" borderId="11" xfId="0" applyFont="1" applyFill="1" applyBorder="1" applyAlignment="1">
      <alignment horizontal="left" vertical="center"/>
    </xf>
    <xf numFmtId="0" fontId="6" fillId="6" borderId="13"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7" fillId="6" borderId="18" xfId="0" applyFont="1" applyFill="1" applyBorder="1" applyAlignment="1">
      <alignment horizontal="right" vertical="top" wrapText="1"/>
    </xf>
    <xf numFmtId="0" fontId="6" fillId="6" borderId="8" xfId="0" applyFont="1" applyFill="1" applyBorder="1" applyAlignment="1">
      <alignment horizontal="left" vertical="center"/>
    </xf>
    <xf numFmtId="0" fontId="6" fillId="6" borderId="43" xfId="0" applyFont="1" applyFill="1" applyBorder="1" applyAlignment="1">
      <alignment horizontal="left" vertical="center"/>
    </xf>
    <xf numFmtId="9" fontId="6" fillId="6" borderId="11" xfId="0" applyNumberFormat="1" applyFont="1" applyFill="1" applyBorder="1" applyAlignment="1">
      <alignment horizontal="left" vertical="top" wrapText="1"/>
    </xf>
    <xf numFmtId="0" fontId="5" fillId="6" borderId="3" xfId="0" applyFont="1" applyFill="1" applyBorder="1"/>
    <xf numFmtId="9" fontId="7" fillId="6" borderId="11" xfId="1" applyFont="1" applyFill="1" applyBorder="1" applyAlignment="1">
      <alignment horizontal="right" vertical="top" wrapText="1"/>
    </xf>
    <xf numFmtId="165" fontId="7" fillId="6" borderId="11" xfId="2" applyNumberFormat="1" applyFont="1" applyFill="1" applyBorder="1" applyAlignment="1">
      <alignment vertical="top" wrapText="1"/>
    </xf>
    <xf numFmtId="165" fontId="5" fillId="6" borderId="11" xfId="2" applyNumberFormat="1" applyFont="1" applyFill="1" applyBorder="1"/>
    <xf numFmtId="165" fontId="7" fillId="6" borderId="11" xfId="2" applyNumberFormat="1" applyFont="1" applyFill="1" applyBorder="1" applyAlignment="1">
      <alignment horizontal="center" vertical="top" wrapText="1"/>
    </xf>
    <xf numFmtId="0" fontId="6" fillId="3" borderId="3" xfId="0" applyFont="1" applyFill="1" applyBorder="1" applyAlignment="1">
      <alignment vertical="center"/>
    </xf>
    <xf numFmtId="0" fontId="6" fillId="3" borderId="3" xfId="0" applyFont="1" applyFill="1" applyBorder="1" applyAlignment="1">
      <alignment horizontal="left" vertical="center"/>
    </xf>
    <xf numFmtId="0" fontId="5" fillId="6" borderId="0" xfId="0" applyFont="1" applyFill="1"/>
    <xf numFmtId="0" fontId="5" fillId="6" borderId="0" xfId="0" applyFont="1" applyFill="1" applyAlignment="1">
      <alignment horizontal="left"/>
    </xf>
    <xf numFmtId="9" fontId="7" fillId="6" borderId="3" xfId="1" applyFont="1" applyFill="1" applyBorder="1"/>
    <xf numFmtId="0" fontId="7" fillId="3" borderId="3" xfId="0" applyFont="1" applyFill="1" applyBorder="1" applyAlignment="1">
      <alignment horizontal="left" wrapText="1"/>
    </xf>
    <xf numFmtId="165" fontId="7" fillId="6" borderId="3" xfId="0" applyNumberFormat="1" applyFont="1" applyFill="1" applyBorder="1"/>
    <xf numFmtId="164" fontId="7" fillId="6" borderId="3" xfId="0" applyNumberFormat="1" applyFont="1" applyFill="1" applyBorder="1"/>
    <xf numFmtId="0" fontId="6" fillId="6" borderId="0" xfId="0" applyFont="1" applyFill="1"/>
    <xf numFmtId="0" fontId="7" fillId="3" borderId="48" xfId="0" applyFont="1" applyFill="1" applyBorder="1"/>
    <xf numFmtId="0" fontId="6" fillId="3" borderId="7" xfId="0" applyFont="1" applyFill="1" applyBorder="1" applyAlignment="1">
      <alignment vertical="center"/>
    </xf>
    <xf numFmtId="0" fontId="6" fillId="3" borderId="7" xfId="0" applyFont="1" applyFill="1" applyBorder="1" applyAlignment="1">
      <alignment vertical="top"/>
    </xf>
    <xf numFmtId="0" fontId="7" fillId="6" borderId="3" xfId="0" applyFont="1" applyFill="1" applyBorder="1" applyAlignment="1">
      <alignment vertical="top"/>
    </xf>
    <xf numFmtId="0" fontId="5" fillId="6" borderId="0" xfId="0" applyFont="1" applyFill="1" applyAlignment="1">
      <alignment vertical="top"/>
    </xf>
    <xf numFmtId="0" fontId="5" fillId="6" borderId="0" xfId="0" applyFont="1" applyFill="1" applyAlignment="1">
      <alignment wrapText="1"/>
    </xf>
    <xf numFmtId="0" fontId="7" fillId="6" borderId="1" xfId="0" applyFont="1" applyFill="1" applyBorder="1" applyAlignment="1">
      <alignment horizontal="left"/>
    </xf>
    <xf numFmtId="0" fontId="7" fillId="6" borderId="11" xfId="0" applyFont="1" applyFill="1" applyBorder="1" applyAlignment="1">
      <alignment horizontal="left" vertical="top" wrapText="1"/>
    </xf>
    <xf numFmtId="0" fontId="7" fillId="6" borderId="3" xfId="0" applyFont="1" applyFill="1" applyBorder="1" applyAlignment="1">
      <alignment horizontal="left"/>
    </xf>
    <xf numFmtId="0" fontId="7" fillId="6" borderId="18" xfId="0" applyFont="1" applyFill="1" applyBorder="1" applyAlignment="1">
      <alignment horizontal="left" vertical="top" wrapText="1"/>
    </xf>
    <xf numFmtId="0" fontId="6" fillId="6" borderId="18" xfId="0" applyFont="1" applyFill="1" applyBorder="1" applyAlignment="1">
      <alignment horizontal="left" vertical="top" wrapText="1"/>
    </xf>
    <xf numFmtId="0" fontId="7" fillId="6" borderId="3" xfId="0" applyFont="1" applyFill="1" applyBorder="1" applyAlignment="1">
      <alignment horizontal="left" wrapText="1"/>
    </xf>
    <xf numFmtId="0" fontId="6" fillId="6" borderId="11" xfId="0" applyFont="1" applyFill="1" applyBorder="1" applyAlignment="1">
      <alignment horizontal="center" vertical="center" wrapText="1"/>
    </xf>
    <xf numFmtId="9" fontId="7" fillId="6" borderId="11" xfId="0" applyNumberFormat="1" applyFont="1" applyFill="1" applyBorder="1" applyAlignment="1">
      <alignment horizontal="left" vertical="top" wrapText="1"/>
    </xf>
    <xf numFmtId="0" fontId="6" fillId="6" borderId="3" xfId="0" applyFont="1" applyFill="1" applyBorder="1" applyAlignment="1">
      <alignment wrapText="1"/>
    </xf>
    <xf numFmtId="0" fontId="5" fillId="6" borderId="3" xfId="0" applyFont="1" applyFill="1" applyBorder="1" applyAlignment="1">
      <alignment wrapText="1"/>
    </xf>
    <xf numFmtId="0" fontId="5" fillId="6" borderId="32" xfId="0" applyFont="1" applyFill="1" applyBorder="1" applyAlignment="1">
      <alignment wrapText="1"/>
    </xf>
    <xf numFmtId="0" fontId="6" fillId="6" borderId="11" xfId="0" applyFont="1" applyFill="1" applyBorder="1" applyAlignment="1">
      <alignment horizontal="left" vertical="top" wrapText="1"/>
    </xf>
    <xf numFmtId="0" fontId="7" fillId="3" borderId="3" xfId="0" applyFont="1" applyFill="1" applyBorder="1" applyAlignment="1">
      <alignment horizontal="left"/>
    </xf>
    <xf numFmtId="0" fontId="6" fillId="6" borderId="3" xfId="0" applyFont="1" applyFill="1" applyBorder="1" applyAlignment="1">
      <alignment horizontal="center" vertical="center"/>
    </xf>
    <xf numFmtId="0" fontId="7" fillId="3" borderId="8" xfId="0" applyFont="1" applyFill="1" applyBorder="1" applyAlignment="1">
      <alignment horizontal="left" vertical="top" wrapText="1"/>
    </xf>
    <xf numFmtId="0" fontId="7" fillId="3" borderId="11" xfId="0" applyFont="1" applyFill="1" applyBorder="1" applyAlignment="1">
      <alignment vertical="top" wrapText="1"/>
    </xf>
    <xf numFmtId="0" fontId="7" fillId="3" borderId="14" xfId="0" applyFont="1" applyFill="1" applyBorder="1" applyAlignment="1">
      <alignment horizontal="left" vertical="top" wrapText="1"/>
    </xf>
    <xf numFmtId="0" fontId="7" fillId="3" borderId="11" xfId="0" applyFont="1" applyFill="1" applyBorder="1" applyAlignment="1">
      <alignment horizontal="left" vertical="top" wrapText="1"/>
    </xf>
    <xf numFmtId="0" fontId="6" fillId="3" borderId="3" xfId="0" applyFont="1" applyFill="1" applyBorder="1" applyAlignment="1">
      <alignment horizontal="center" vertical="center"/>
    </xf>
    <xf numFmtId="165" fontId="6" fillId="6" borderId="7" xfId="2" applyNumberFormat="1" applyFont="1" applyFill="1" applyBorder="1" applyAlignment="1">
      <alignment horizontal="right" vertical="top" wrapText="1"/>
    </xf>
    <xf numFmtId="0" fontId="13" fillId="12" borderId="11" xfId="12" applyFont="1" applyFill="1" applyBorder="1" applyAlignment="1">
      <alignment horizontal="center" vertical="center"/>
    </xf>
    <xf numFmtId="0" fontId="12" fillId="14" borderId="11" xfId="8" applyFont="1" applyFill="1" applyBorder="1" applyAlignment="1">
      <alignment horizontal="left" vertical="center" wrapText="1"/>
    </xf>
    <xf numFmtId="0" fontId="1" fillId="8" borderId="11" xfId="12" applyFill="1" applyBorder="1" applyAlignment="1">
      <alignment horizontal="left" vertical="center" wrapText="1"/>
    </xf>
    <xf numFmtId="0" fontId="13" fillId="13" borderId="11" xfId="12" applyFont="1" applyFill="1" applyBorder="1" applyAlignment="1">
      <alignment horizontal="center" vertical="center"/>
    </xf>
    <xf numFmtId="0" fontId="1" fillId="8" borderId="36" xfId="12" applyFill="1" applyBorder="1" applyAlignment="1">
      <alignment horizontal="left" vertical="center" wrapText="1"/>
    </xf>
    <xf numFmtId="0" fontId="1" fillId="8" borderId="33" xfId="12" applyFill="1" applyBorder="1" applyAlignment="1">
      <alignment horizontal="left" vertical="center" wrapText="1"/>
    </xf>
    <xf numFmtId="0" fontId="8" fillId="8" borderId="36" xfId="12" applyFont="1" applyFill="1" applyBorder="1" applyAlignment="1">
      <alignment horizontal="left" vertical="center" wrapText="1"/>
    </xf>
    <xf numFmtId="0" fontId="8" fillId="8" borderId="33" xfId="12" applyFont="1" applyFill="1" applyBorder="1" applyAlignment="1">
      <alignment horizontal="left" vertical="center" wrapText="1"/>
    </xf>
    <xf numFmtId="0" fontId="12" fillId="14" borderId="11" xfId="8" applyFont="1" applyFill="1" applyBorder="1" applyAlignment="1">
      <alignment vertical="center"/>
    </xf>
    <xf numFmtId="165" fontId="12" fillId="14" borderId="29" xfId="9" applyNumberFormat="1" applyFont="1" applyFill="1" applyBorder="1" applyAlignment="1">
      <alignment vertical="center"/>
    </xf>
    <xf numFmtId="165" fontId="12" fillId="14" borderId="32" xfId="9" applyNumberFormat="1" applyFont="1" applyFill="1" applyBorder="1" applyAlignment="1">
      <alignment vertical="center"/>
    </xf>
    <xf numFmtId="0" fontId="10" fillId="14" borderId="11" xfId="12" applyFont="1" applyFill="1" applyBorder="1" applyAlignment="1">
      <alignment horizontal="center" vertical="center"/>
    </xf>
    <xf numFmtId="0" fontId="10" fillId="8" borderId="11" xfId="12" applyFont="1" applyFill="1" applyBorder="1" applyAlignment="1">
      <alignment horizontal="center" vertical="center"/>
    </xf>
    <xf numFmtId="0" fontId="12" fillId="14" borderId="14" xfId="8" applyFont="1" applyFill="1" applyBorder="1" applyAlignment="1">
      <alignment vertical="center"/>
    </xf>
    <xf numFmtId="165" fontId="12" fillId="14" borderId="11" xfId="9" applyNumberFormat="1" applyFont="1" applyFill="1" applyBorder="1" applyAlignment="1">
      <alignment vertical="center"/>
    </xf>
    <xf numFmtId="0" fontId="7" fillId="6" borderId="11" xfId="0" applyFont="1" applyFill="1" applyBorder="1" applyAlignment="1">
      <alignment horizontal="left" vertical="top" wrapText="1"/>
    </xf>
    <xf numFmtId="0" fontId="7" fillId="6" borderId="11" xfId="0" applyFont="1" applyFill="1" applyBorder="1" applyAlignment="1">
      <alignment horizontal="center" vertical="top" wrapText="1"/>
    </xf>
    <xf numFmtId="0" fontId="7" fillId="6" borderId="14" xfId="0" applyFont="1" applyFill="1" applyBorder="1" applyAlignment="1">
      <alignment horizontal="center" vertical="top" wrapText="1"/>
    </xf>
    <xf numFmtId="0" fontId="7" fillId="6" borderId="17"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6" borderId="3" xfId="0" applyFont="1" applyFill="1" applyBorder="1" applyAlignment="1">
      <alignment horizontal="left"/>
    </xf>
    <xf numFmtId="0" fontId="7" fillId="6" borderId="14" xfId="0" applyFont="1" applyFill="1" applyBorder="1" applyAlignment="1">
      <alignment vertical="top" wrapText="1"/>
    </xf>
    <xf numFmtId="0" fontId="7" fillId="6" borderId="17" xfId="0" applyFont="1" applyFill="1" applyBorder="1" applyAlignment="1">
      <alignment vertical="top" wrapText="1"/>
    </xf>
    <xf numFmtId="0" fontId="7" fillId="6" borderId="18" xfId="0" applyFont="1" applyFill="1" applyBorder="1" applyAlignment="1">
      <alignment vertical="top" wrapText="1"/>
    </xf>
    <xf numFmtId="0" fontId="7" fillId="6" borderId="14"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17" xfId="0" applyFont="1" applyFill="1" applyBorder="1" applyAlignment="1">
      <alignment horizontal="left" vertical="top" wrapText="1"/>
    </xf>
    <xf numFmtId="0" fontId="6" fillId="6" borderId="18" xfId="0" applyFont="1" applyFill="1" applyBorder="1" applyAlignment="1">
      <alignment horizontal="left" vertical="top" wrapText="1"/>
    </xf>
    <xf numFmtId="0" fontId="7" fillId="6" borderId="3" xfId="0" applyFont="1" applyFill="1" applyBorder="1" applyAlignment="1">
      <alignment horizontal="left" wrapText="1"/>
    </xf>
    <xf numFmtId="0" fontId="6" fillId="6" borderId="11"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7" fillId="6" borderId="33" xfId="0" applyFont="1" applyFill="1" applyBorder="1" applyAlignment="1">
      <alignment horizontal="left" vertical="top" wrapText="1"/>
    </xf>
    <xf numFmtId="9" fontId="7" fillId="6" borderId="11" xfId="0" applyNumberFormat="1" applyFont="1" applyFill="1" applyBorder="1" applyAlignment="1">
      <alignment horizontal="left" vertical="top" wrapText="1"/>
    </xf>
    <xf numFmtId="0" fontId="7" fillId="6" borderId="11" xfId="0" applyFont="1" applyFill="1" applyBorder="1" applyAlignment="1">
      <alignment vertical="top" wrapText="1"/>
    </xf>
    <xf numFmtId="0" fontId="6" fillId="6" borderId="43"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 xfId="0" applyFont="1" applyFill="1" applyBorder="1" applyAlignment="1">
      <alignment wrapText="1"/>
    </xf>
    <xf numFmtId="0" fontId="5" fillId="6" borderId="3" xfId="0" applyFont="1" applyFill="1" applyBorder="1" applyAlignment="1">
      <alignment wrapText="1"/>
    </xf>
    <xf numFmtId="0" fontId="6" fillId="6" borderId="3" xfId="0" applyFont="1" applyFill="1" applyBorder="1" applyAlignment="1">
      <alignment horizontal="center" wrapText="1"/>
    </xf>
    <xf numFmtId="0" fontId="5" fillId="6" borderId="32" xfId="0" applyFont="1" applyFill="1" applyBorder="1" applyAlignment="1">
      <alignment wrapText="1"/>
    </xf>
    <xf numFmtId="0" fontId="6" fillId="6" borderId="36"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7" fillId="6" borderId="12" xfId="0" applyFont="1" applyFill="1" applyBorder="1" applyAlignment="1">
      <alignment horizontal="left" vertical="top" wrapText="1"/>
    </xf>
    <xf numFmtId="0" fontId="7" fillId="6" borderId="13" xfId="0" applyFont="1" applyFill="1" applyBorder="1" applyAlignment="1">
      <alignment horizontal="left" vertical="top" wrapText="1"/>
    </xf>
    <xf numFmtId="0" fontId="7" fillId="6" borderId="40" xfId="0" applyFont="1" applyFill="1" applyBorder="1" applyAlignment="1">
      <alignment horizontal="left" vertical="top" wrapText="1"/>
    </xf>
    <xf numFmtId="9" fontId="7" fillId="6" borderId="60" xfId="0" applyNumberFormat="1" applyFont="1" applyFill="1" applyBorder="1" applyAlignment="1">
      <alignment horizontal="left" vertical="top" wrapText="1"/>
    </xf>
    <xf numFmtId="9" fontId="7" fillId="6" borderId="10" xfId="0" applyNumberFormat="1" applyFont="1" applyFill="1" applyBorder="1" applyAlignment="1">
      <alignment horizontal="left" vertical="top" wrapText="1"/>
    </xf>
    <xf numFmtId="9" fontId="7" fillId="6" borderId="19" xfId="0" applyNumberFormat="1" applyFont="1" applyFill="1" applyBorder="1" applyAlignment="1">
      <alignment horizontal="left" vertical="top" wrapText="1"/>
    </xf>
    <xf numFmtId="9" fontId="7" fillId="6" borderId="59" xfId="0" applyNumberFormat="1" applyFont="1" applyFill="1" applyBorder="1" applyAlignment="1">
      <alignment horizontal="left" vertical="top" wrapText="1"/>
    </xf>
    <xf numFmtId="9" fontId="7" fillId="6" borderId="21" xfId="0" applyNumberFormat="1" applyFont="1" applyFill="1" applyBorder="1" applyAlignment="1">
      <alignment horizontal="left" vertical="top" wrapText="1"/>
    </xf>
    <xf numFmtId="9" fontId="7" fillId="6" borderId="22" xfId="0" applyNumberFormat="1" applyFont="1" applyFill="1" applyBorder="1" applyAlignment="1">
      <alignment horizontal="left" vertical="top" wrapText="1"/>
    </xf>
    <xf numFmtId="9" fontId="7" fillId="6" borderId="8" xfId="0" applyNumberFormat="1" applyFont="1" applyFill="1" applyBorder="1" applyAlignment="1">
      <alignment horizontal="left" vertical="top" wrapText="1"/>
    </xf>
    <xf numFmtId="9" fontId="7" fillId="6" borderId="9" xfId="0" applyNumberFormat="1" applyFont="1" applyFill="1" applyBorder="1" applyAlignment="1">
      <alignment horizontal="left" vertical="top" wrapText="1"/>
    </xf>
    <xf numFmtId="9" fontId="7" fillId="6" borderId="14" xfId="0" applyNumberFormat="1" applyFont="1" applyFill="1" applyBorder="1" applyAlignment="1">
      <alignment horizontal="left" vertical="top" wrapText="1"/>
    </xf>
    <xf numFmtId="9" fontId="7" fillId="6" borderId="17" xfId="0" applyNumberFormat="1" applyFont="1" applyFill="1" applyBorder="1" applyAlignment="1">
      <alignment horizontal="left" vertical="top" wrapText="1"/>
    </xf>
    <xf numFmtId="9" fontId="7" fillId="6" borderId="18" xfId="0" applyNumberFormat="1" applyFont="1" applyFill="1" applyBorder="1" applyAlignment="1">
      <alignment horizontal="left" vertical="top" wrapText="1"/>
    </xf>
    <xf numFmtId="0" fontId="6" fillId="6" borderId="11" xfId="0" applyFont="1" applyFill="1" applyBorder="1" applyAlignment="1">
      <alignment horizontal="left" vertical="top" wrapText="1"/>
    </xf>
    <xf numFmtId="0" fontId="7" fillId="6" borderId="16" xfId="0" applyFont="1" applyFill="1" applyBorder="1" applyAlignment="1">
      <alignment horizontal="left" vertical="top" wrapText="1"/>
    </xf>
    <xf numFmtId="0" fontId="7" fillId="3" borderId="3" xfId="0" applyFont="1" applyFill="1" applyBorder="1" applyAlignment="1">
      <alignment horizontal="left"/>
    </xf>
    <xf numFmtId="0" fontId="6" fillId="6" borderId="30" xfId="0" applyFont="1" applyFill="1" applyBorder="1" applyAlignment="1">
      <alignment horizontal="left" vertical="top" wrapText="1"/>
    </xf>
    <xf numFmtId="0" fontId="6" fillId="6" borderId="31" xfId="0" applyFont="1" applyFill="1" applyBorder="1" applyAlignment="1">
      <alignment horizontal="left" vertical="top" wrapText="1"/>
    </xf>
    <xf numFmtId="0" fontId="6" fillId="6" borderId="34" xfId="0" applyFont="1" applyFill="1" applyBorder="1" applyAlignment="1">
      <alignment horizontal="left" vertical="top" wrapText="1"/>
    </xf>
    <xf numFmtId="0" fontId="6" fillId="6" borderId="3" xfId="0" applyFont="1" applyFill="1" applyBorder="1" applyAlignment="1">
      <alignment horizontal="center" vertical="center"/>
    </xf>
    <xf numFmtId="0" fontId="5" fillId="6" borderId="3" xfId="0" applyFont="1" applyFill="1" applyBorder="1"/>
    <xf numFmtId="0" fontId="5" fillId="6" borderId="32" xfId="0" applyFont="1" applyFill="1" applyBorder="1"/>
    <xf numFmtId="9" fontId="7" fillId="6" borderId="20" xfId="0" applyNumberFormat="1" applyFont="1" applyFill="1" applyBorder="1" applyAlignment="1">
      <alignment horizontal="left" vertical="top" wrapText="1"/>
    </xf>
    <xf numFmtId="9" fontId="7" fillId="6" borderId="23" xfId="0" applyNumberFormat="1" applyFont="1" applyFill="1" applyBorder="1" applyAlignment="1">
      <alignment horizontal="left" vertical="top" wrapText="1"/>
    </xf>
    <xf numFmtId="0" fontId="7" fillId="6" borderId="41" xfId="0" applyFont="1" applyFill="1" applyBorder="1" applyAlignment="1">
      <alignment horizontal="left" vertical="top" wrapText="1"/>
    </xf>
    <xf numFmtId="0" fontId="7" fillId="6" borderId="31" xfId="0" applyFont="1" applyFill="1" applyBorder="1" applyAlignment="1">
      <alignment horizontal="left" vertical="top" wrapText="1"/>
    </xf>
    <xf numFmtId="0" fontId="7" fillId="6" borderId="34" xfId="0" applyFont="1" applyFill="1" applyBorder="1" applyAlignment="1">
      <alignment horizontal="left" vertical="top" wrapText="1"/>
    </xf>
    <xf numFmtId="0" fontId="6" fillId="6" borderId="3" xfId="0" applyFont="1" applyFill="1" applyBorder="1"/>
    <xf numFmtId="0" fontId="6" fillId="6" borderId="3" xfId="0" applyFont="1" applyFill="1" applyBorder="1" applyAlignment="1">
      <alignment horizontal="center"/>
    </xf>
    <xf numFmtId="0" fontId="7" fillId="3" borderId="8"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15" borderId="30" xfId="0" applyFont="1" applyFill="1" applyBorder="1" applyAlignment="1">
      <alignment horizontal="left" vertical="top" wrapText="1"/>
    </xf>
    <xf numFmtId="0" fontId="7" fillId="15" borderId="31" xfId="0" applyFont="1" applyFill="1" applyBorder="1" applyAlignment="1">
      <alignment horizontal="left" vertical="top" wrapText="1"/>
    </xf>
    <xf numFmtId="0" fontId="7" fillId="15" borderId="34" xfId="0" applyFont="1" applyFill="1" applyBorder="1" applyAlignment="1">
      <alignment horizontal="left" vertical="top" wrapText="1"/>
    </xf>
    <xf numFmtId="0" fontId="7" fillId="3" borderId="11" xfId="0" applyFont="1" applyFill="1" applyBorder="1" applyAlignment="1">
      <alignment vertical="top" wrapText="1"/>
    </xf>
    <xf numFmtId="0" fontId="6"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3" borderId="14" xfId="0" applyFont="1" applyFill="1" applyBorder="1" applyAlignment="1">
      <alignment horizontal="left" vertical="top"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6" fillId="3" borderId="2" xfId="0" applyFont="1" applyFill="1" applyBorder="1"/>
    <xf numFmtId="0" fontId="6" fillId="4" borderId="43"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3" borderId="3" xfId="0" applyFont="1" applyFill="1" applyBorder="1" applyAlignment="1">
      <alignment horizontal="center"/>
    </xf>
    <xf numFmtId="0" fontId="7" fillId="15" borderId="11"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16" xfId="0" applyFont="1" applyFill="1" applyBorder="1" applyAlignment="1">
      <alignment horizontal="left" vertical="top" wrapText="1"/>
    </xf>
    <xf numFmtId="0" fontId="7" fillId="3" borderId="20" xfId="0" applyFont="1" applyFill="1" applyBorder="1" applyAlignment="1">
      <alignment horizontal="left" vertical="top" wrapText="1"/>
    </xf>
    <xf numFmtId="0" fontId="7" fillId="3" borderId="21"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6" fillId="4" borderId="36"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7" fillId="3" borderId="9" xfId="0" applyFont="1" applyFill="1" applyBorder="1" applyAlignment="1">
      <alignment horizontal="left" vertical="top" wrapText="1"/>
    </xf>
    <xf numFmtId="0" fontId="7" fillId="3" borderId="19" xfId="0" applyFont="1" applyFill="1" applyBorder="1" applyAlignment="1">
      <alignment horizontal="left" vertical="top" wrapText="1"/>
    </xf>
    <xf numFmtId="0" fontId="7" fillId="15" borderId="26" xfId="0" applyFont="1" applyFill="1" applyBorder="1" applyAlignment="1">
      <alignment horizontal="left" vertical="top" wrapText="1"/>
    </xf>
    <xf numFmtId="0" fontId="7" fillId="15" borderId="28" xfId="0" applyFont="1" applyFill="1" applyBorder="1" applyAlignment="1">
      <alignment horizontal="left" vertical="top" wrapText="1"/>
    </xf>
    <xf numFmtId="0" fontId="7" fillId="15" borderId="29" xfId="0" applyFont="1" applyFill="1" applyBorder="1" applyAlignment="1">
      <alignment horizontal="left" vertical="top"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6" borderId="8" xfId="0" applyFont="1" applyFill="1" applyBorder="1" applyAlignment="1">
      <alignment horizontal="left" vertical="top" wrapText="1"/>
    </xf>
    <xf numFmtId="0" fontId="7" fillId="6" borderId="10" xfId="0" applyFont="1" applyFill="1" applyBorder="1" applyAlignment="1">
      <alignment horizontal="left" vertical="top" wrapText="1"/>
    </xf>
    <xf numFmtId="0" fontId="6" fillId="6" borderId="36" xfId="0" applyFont="1" applyFill="1" applyBorder="1" applyAlignment="1">
      <alignment horizontal="left" vertical="top" wrapText="1"/>
    </xf>
    <xf numFmtId="0" fontId="7" fillId="3" borderId="49"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6" fillId="15" borderId="14" xfId="0" applyFont="1" applyFill="1" applyBorder="1" applyAlignment="1">
      <alignment horizontal="left" vertical="top" wrapText="1"/>
    </xf>
    <xf numFmtId="0" fontId="6" fillId="15" borderId="17" xfId="0" applyFont="1" applyFill="1" applyBorder="1" applyAlignment="1">
      <alignment horizontal="left" vertical="top" wrapText="1"/>
    </xf>
    <xf numFmtId="0" fontId="7" fillId="15" borderId="17" xfId="0" applyFont="1" applyFill="1" applyBorder="1" applyAlignment="1">
      <alignment horizontal="left" vertical="top" wrapText="1"/>
    </xf>
    <xf numFmtId="0" fontId="7" fillId="15" borderId="18" xfId="0" applyFont="1" applyFill="1" applyBorder="1" applyAlignment="1">
      <alignment horizontal="left" vertical="top" wrapText="1"/>
    </xf>
    <xf numFmtId="0" fontId="7" fillId="3" borderId="41" xfId="0" applyFont="1" applyFill="1" applyBorder="1" applyAlignment="1">
      <alignment horizontal="left" vertical="top" wrapText="1"/>
    </xf>
    <xf numFmtId="0" fontId="7" fillId="3" borderId="31" xfId="0" applyFont="1" applyFill="1" applyBorder="1" applyAlignment="1">
      <alignment horizontal="left" vertical="top" wrapText="1"/>
    </xf>
    <xf numFmtId="0" fontId="7" fillId="3" borderId="34" xfId="0" applyFont="1" applyFill="1" applyBorder="1" applyAlignment="1">
      <alignment horizontal="left" vertical="top" wrapText="1"/>
    </xf>
    <xf numFmtId="0" fontId="7" fillId="3" borderId="14"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15" borderId="14"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3" borderId="38" xfId="0" applyFont="1" applyFill="1" applyBorder="1" applyAlignment="1">
      <alignment horizontal="left" vertical="top" wrapText="1"/>
    </xf>
    <xf numFmtId="0" fontId="7" fillId="3" borderId="39" xfId="0" applyFont="1" applyFill="1" applyBorder="1" applyAlignment="1">
      <alignment horizontal="left" vertical="top" wrapText="1"/>
    </xf>
    <xf numFmtId="0" fontId="7" fillId="3" borderId="40" xfId="0" applyFont="1" applyFill="1" applyBorder="1" applyAlignment="1">
      <alignment horizontal="left" vertical="top" wrapText="1"/>
    </xf>
    <xf numFmtId="0" fontId="6" fillId="3" borderId="3" xfId="0" applyFont="1" applyFill="1" applyBorder="1" applyAlignment="1">
      <alignment horizontal="center" vertical="center"/>
    </xf>
    <xf numFmtId="0" fontId="7" fillId="6" borderId="49" xfId="0" applyFont="1" applyFill="1" applyBorder="1" applyAlignment="1">
      <alignment horizontal="left" vertical="top" wrapText="1"/>
    </xf>
    <xf numFmtId="0" fontId="7" fillId="3" borderId="50" xfId="0" applyFont="1" applyFill="1" applyBorder="1" applyAlignment="1">
      <alignment horizontal="left" vertical="top" wrapText="1"/>
    </xf>
    <xf numFmtId="0" fontId="6" fillId="6" borderId="2" xfId="0" applyFont="1" applyFill="1" applyBorder="1"/>
    <xf numFmtId="0" fontId="7" fillId="3" borderId="33" xfId="0" applyFont="1" applyFill="1" applyBorder="1" applyAlignment="1">
      <alignment horizontal="left" vertical="top" wrapText="1"/>
    </xf>
    <xf numFmtId="0" fontId="21" fillId="6" borderId="3" xfId="0" applyFont="1" applyFill="1" applyBorder="1" applyAlignment="1">
      <alignment horizontal="left" vertical="top"/>
    </xf>
    <xf numFmtId="0" fontId="7" fillId="16" borderId="49" xfId="0" applyFont="1" applyFill="1" applyBorder="1" applyAlignment="1">
      <alignment horizontal="left" vertical="top" wrapText="1"/>
    </xf>
    <xf numFmtId="0" fontId="7" fillId="16" borderId="17" xfId="0" applyFont="1" applyFill="1" applyBorder="1" applyAlignment="1">
      <alignment horizontal="left" vertical="top" wrapText="1"/>
    </xf>
    <xf numFmtId="0" fontId="7" fillId="16" borderId="18" xfId="0" applyFont="1" applyFill="1" applyBorder="1" applyAlignment="1">
      <alignment horizontal="left" vertical="top" wrapText="1"/>
    </xf>
    <xf numFmtId="0" fontId="7" fillId="16" borderId="26" xfId="0" applyFont="1" applyFill="1" applyBorder="1" applyAlignment="1">
      <alignment horizontal="left" vertical="top" wrapText="1"/>
    </xf>
    <xf numFmtId="0" fontId="7" fillId="16" borderId="28" xfId="0" applyFont="1" applyFill="1" applyBorder="1" applyAlignment="1">
      <alignment horizontal="left" vertical="top" wrapText="1"/>
    </xf>
    <xf numFmtId="0" fontId="7" fillId="16" borderId="29" xfId="0" applyFont="1" applyFill="1" applyBorder="1" applyAlignment="1">
      <alignment horizontal="left" vertical="top" wrapText="1"/>
    </xf>
    <xf numFmtId="0" fontId="7" fillId="11" borderId="11" xfId="0" applyFont="1" applyFill="1" applyBorder="1" applyAlignment="1">
      <alignment horizontal="left" vertical="top" wrapText="1"/>
    </xf>
    <xf numFmtId="0" fontId="6" fillId="11" borderId="11" xfId="0" applyFont="1" applyFill="1" applyBorder="1" applyAlignment="1">
      <alignment horizontal="left" vertical="top" wrapText="1"/>
    </xf>
  </cellXfs>
  <cellStyles count="15">
    <cellStyle name="Comma" xfId="2" builtinId="3"/>
    <cellStyle name="Comma 2" xfId="5" xr:uid="{00000000-0005-0000-0000-000001000000}"/>
    <cellStyle name="Comma 2 2" xfId="9" xr:uid="{00000000-0005-0000-0000-000002000000}"/>
    <cellStyle name="Comma 3 2" xfId="7" xr:uid="{00000000-0005-0000-0000-000003000000}"/>
    <cellStyle name="Comma 3 2 2" xfId="13" xr:uid="{00000000-0005-0000-0000-000004000000}"/>
    <cellStyle name="Hyperlink" xfId="11" builtinId="8"/>
    <cellStyle name="Normal" xfId="0" builtinId="0"/>
    <cellStyle name="Normal 2" xfId="3" xr:uid="{00000000-0005-0000-0000-000007000000}"/>
    <cellStyle name="Normal 2 2" xfId="8" xr:uid="{00000000-0005-0000-0000-000008000000}"/>
    <cellStyle name="Normal 3 2" xfId="6" xr:uid="{00000000-0005-0000-0000-000009000000}"/>
    <cellStyle name="Normal 3 2 2" xfId="12" xr:uid="{00000000-0005-0000-0000-00000A000000}"/>
    <cellStyle name="Percent" xfId="1" builtinId="5"/>
    <cellStyle name="Percent 2" xfId="4" xr:uid="{00000000-0005-0000-0000-00000C000000}"/>
    <cellStyle name="Percent 3 2" xfId="10" xr:uid="{00000000-0005-0000-0000-00000D000000}"/>
    <cellStyle name="Percent 3 2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Shant\Desktop\LCRP%20Protection%20Sector%20Log%20Frame%20PWG%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utcome 1"/>
      <sheetName val="Outcome 2"/>
      <sheetName val="Outcome 3"/>
      <sheetName val="Outcome 4"/>
    </sheetNames>
    <sheetDataSet>
      <sheetData sheetId="0" refreshError="1"/>
      <sheetData sheetId="1">
        <row r="11">
          <cell r="A11" t="str">
            <v>OUTPUT 1.1: Access to Territory Supported and Cross Border Movement Monitored</v>
          </cell>
        </row>
      </sheetData>
      <sheetData sheetId="2">
        <row r="1">
          <cell r="A1" t="str">
            <v xml:space="preserve">OUTCOME 2: Support and Actively Engage Community Members in Creating a Safe Protection Environment </v>
          </cell>
        </row>
      </sheetData>
      <sheetData sheetId="3">
        <row r="1">
          <cell r="A1" t="str">
            <v>OUTCOME 3: Reduce SGBV risks and improve access to quality services</v>
          </cell>
        </row>
        <row r="8">
          <cell r="A8" t="str">
            <v>OUTPUT 3.1: Capacities of national systems and actors to address SGBV strengthened</v>
          </cell>
        </row>
        <row r="11">
          <cell r="C11">
            <v>6750000</v>
          </cell>
          <cell r="D11">
            <v>7500000</v>
          </cell>
          <cell r="E11">
            <v>7000000</v>
          </cell>
        </row>
        <row r="12">
          <cell r="C12">
            <v>0.2</v>
          </cell>
          <cell r="D12">
            <v>0.15</v>
          </cell>
          <cell r="E12">
            <v>0.15</v>
          </cell>
        </row>
        <row r="13">
          <cell r="C13">
            <v>0.8</v>
          </cell>
          <cell r="D13">
            <v>0.85</v>
          </cell>
          <cell r="E13">
            <v>0.85</v>
          </cell>
        </row>
        <row r="29">
          <cell r="A29" t="str">
            <v>OUTPUT 3.2: Access of Individuals at risk and survivors to quality prevention and response services increased</v>
          </cell>
        </row>
        <row r="32">
          <cell r="C32">
            <v>15400000</v>
          </cell>
          <cell r="D32">
            <v>13500000</v>
          </cell>
          <cell r="E32">
            <v>13000000</v>
          </cell>
        </row>
        <row r="33">
          <cell r="C33">
            <v>0.7</v>
          </cell>
          <cell r="D33">
            <v>0.65</v>
          </cell>
          <cell r="E33">
            <v>0.65</v>
          </cell>
        </row>
        <row r="34">
          <cell r="C34">
            <v>0.3</v>
          </cell>
          <cell r="D34">
            <v>0.35</v>
          </cell>
          <cell r="E34">
            <v>0.35</v>
          </cell>
        </row>
        <row r="55">
          <cell r="C55">
            <v>10000000</v>
          </cell>
          <cell r="D55">
            <v>11000000</v>
          </cell>
          <cell r="E55">
            <v>10500000</v>
          </cell>
        </row>
        <row r="56">
          <cell r="C56">
            <v>0.6</v>
          </cell>
          <cell r="D56">
            <v>0.6</v>
          </cell>
          <cell r="E56">
            <v>0.6</v>
          </cell>
        </row>
        <row r="57">
          <cell r="C57">
            <v>0.4</v>
          </cell>
          <cell r="D57">
            <v>0.4</v>
          </cell>
          <cell r="E57">
            <v>0.4</v>
          </cell>
        </row>
      </sheetData>
      <sheetData sheetId="4">
        <row r="1">
          <cell r="A1" t="str">
            <v>OUTCOME 4: Provide boys and girls at risk and survivors of violence, exploitation and abuse with access to an improved and equitable prevention and response</v>
          </cell>
        </row>
        <row r="10">
          <cell r="A10" t="str">
            <v xml:space="preserve">OUTPUT 4.1: Policies, national plans and guidelines to support national child protection systems planning, operations, budgeting and advocacy developed and implemented </v>
          </cell>
        </row>
        <row r="13">
          <cell r="C13">
            <v>5170000</v>
          </cell>
        </row>
        <row r="14">
          <cell r="C14">
            <v>0.2</v>
          </cell>
          <cell r="E14">
            <v>0.1</v>
          </cell>
        </row>
        <row r="15">
          <cell r="C15">
            <v>0.8</v>
          </cell>
          <cell r="E15">
            <v>0.9</v>
          </cell>
        </row>
        <row r="26">
          <cell r="A26" t="str">
            <v xml:space="preserve">OUTPUT 4.2: Holistic and integrated CP services offered to boys and girls at risk and survivors of violence, abuse and exploitation </v>
          </cell>
        </row>
        <row r="29">
          <cell r="C29">
            <v>19413000</v>
          </cell>
        </row>
        <row r="30">
          <cell r="C30">
            <v>0.4</v>
          </cell>
          <cell r="E30">
            <v>0.3</v>
          </cell>
        </row>
        <row r="31">
          <cell r="C31">
            <v>0.6</v>
          </cell>
          <cell r="E31">
            <v>0.7</v>
          </cell>
        </row>
        <row r="46">
          <cell r="A46" t="str">
            <v>OUTPUT 4.3: Vulnerable children, families and communities supported to promote practices that protect them</v>
          </cell>
        </row>
        <row r="49">
          <cell r="C49">
            <v>7549000</v>
          </cell>
        </row>
        <row r="50">
          <cell r="C50">
            <v>0.4</v>
          </cell>
          <cell r="E50">
            <v>0.3</v>
          </cell>
        </row>
        <row r="51">
          <cell r="C51">
            <v>0.6</v>
          </cell>
          <cell r="E51">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sen@unfpa.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3"/>
  <sheetViews>
    <sheetView zoomScale="80" zoomScaleNormal="80" workbookViewId="0">
      <selection activeCell="K17" sqref="K17"/>
    </sheetView>
  </sheetViews>
  <sheetFormatPr defaultColWidth="9.140625" defaultRowHeight="15" x14ac:dyDescent="0.25"/>
  <cols>
    <col min="1" max="1" width="28.7109375" style="114" customWidth="1"/>
    <col min="2" max="2" width="43.28515625" style="114" customWidth="1"/>
    <col min="3" max="3" width="19.7109375" style="114" bestFit="1" customWidth="1"/>
    <col min="4" max="4" width="16" style="114" bestFit="1" customWidth="1"/>
    <col min="5" max="5" width="16" style="114" customWidth="1"/>
    <col min="6" max="14" width="17.85546875" style="114" customWidth="1"/>
    <col min="15" max="16384" width="9.140625" style="114"/>
  </cols>
  <sheetData>
    <row r="1" spans="1:6" x14ac:dyDescent="0.25">
      <c r="A1" s="92" t="s">
        <v>341</v>
      </c>
      <c r="B1" s="69"/>
      <c r="C1" s="109"/>
    </row>
    <row r="2" spans="1:6" x14ac:dyDescent="0.25">
      <c r="A2" s="110"/>
      <c r="B2" s="82"/>
      <c r="C2" s="89"/>
    </row>
    <row r="3" spans="1:6" x14ac:dyDescent="0.25">
      <c r="A3" s="110" t="s">
        <v>315</v>
      </c>
      <c r="B3" s="93" t="s">
        <v>322</v>
      </c>
      <c r="C3" s="89"/>
    </row>
    <row r="4" spans="1:6" x14ac:dyDescent="0.25">
      <c r="A4" s="110" t="s">
        <v>340</v>
      </c>
      <c r="B4" s="93" t="s">
        <v>339</v>
      </c>
      <c r="C4" s="89"/>
    </row>
    <row r="5" spans="1:6" x14ac:dyDescent="0.25">
      <c r="A5" s="110" t="s">
        <v>311</v>
      </c>
      <c r="B5" s="90" t="s">
        <v>338</v>
      </c>
      <c r="C5" s="89"/>
    </row>
    <row r="6" spans="1:6" x14ac:dyDescent="0.25">
      <c r="A6" s="66"/>
      <c r="B6" s="108"/>
      <c r="C6" s="89"/>
    </row>
    <row r="7" spans="1:6" x14ac:dyDescent="0.25">
      <c r="A7" s="326" t="s">
        <v>337</v>
      </c>
      <c r="B7" s="326"/>
      <c r="C7" s="88">
        <v>2017</v>
      </c>
      <c r="D7" s="87">
        <v>2018</v>
      </c>
      <c r="E7" s="86">
        <v>2019</v>
      </c>
      <c r="F7" s="86">
        <v>2020</v>
      </c>
    </row>
    <row r="8" spans="1:6" x14ac:dyDescent="0.25">
      <c r="A8" s="130"/>
      <c r="B8" s="94" t="s">
        <v>326</v>
      </c>
      <c r="C8" s="84">
        <f>IFERROR(C28+C55+C84, "TBD")</f>
        <v>163782000</v>
      </c>
      <c r="D8" s="83">
        <f>IFERROR(D28+D55+D84, "TBD")</f>
        <v>171600000</v>
      </c>
      <c r="E8" s="145">
        <f>IFERROR(E28+E55+E84, "TBD")</f>
        <v>174100000</v>
      </c>
      <c r="F8" s="141" t="str">
        <f>IFERROR(F28+F55+F84, "TBD")</f>
        <v>TBD</v>
      </c>
    </row>
    <row r="9" spans="1:6" x14ac:dyDescent="0.25">
      <c r="A9" s="130"/>
      <c r="B9" s="82" t="s">
        <v>293</v>
      </c>
      <c r="C9" s="129">
        <f>IFERROR((C28*C29+C55*C56+C84*C85)/C8,"TBD")</f>
        <v>0.62338230086334279</v>
      </c>
      <c r="D9" s="128">
        <f>IFERROR((D28*D29+D55*D56+D84*D85)/D8,"TBD")</f>
        <v>0.60031002331002326</v>
      </c>
      <c r="E9" s="144">
        <f>IFERROR((E28*E29+E55*E56+E84*E85)/E8,"TBD")</f>
        <v>0.58215508328546817</v>
      </c>
      <c r="F9" s="141" t="str">
        <f>IFERROR((F28*F29+F55*F56+F84*F85)/F8,"TBD")</f>
        <v>TBD</v>
      </c>
    </row>
    <row r="10" spans="1:6" x14ac:dyDescent="0.25">
      <c r="A10" s="130"/>
      <c r="B10" s="82" t="s">
        <v>290</v>
      </c>
      <c r="C10" s="129">
        <f>IFERROR(1-C9,"TBD")</f>
        <v>0.37661769913665721</v>
      </c>
      <c r="D10" s="128">
        <f>IFERROR(1-D9,"TBD")</f>
        <v>0.39968997668997674</v>
      </c>
      <c r="E10" s="142">
        <f>IFERROR(1-E9,"TBD")</f>
        <v>0.41784491671453183</v>
      </c>
      <c r="F10" s="141" t="str">
        <f>IFERROR(1-F9,"TBD")</f>
        <v>TBD</v>
      </c>
    </row>
    <row r="11" spans="1:6" x14ac:dyDescent="0.25">
      <c r="A11" s="65"/>
      <c r="B11" s="81"/>
      <c r="C11" s="96"/>
      <c r="D11" s="96"/>
      <c r="E11" s="96"/>
      <c r="F11" s="95"/>
    </row>
    <row r="12" spans="1:6" ht="39" customHeight="1" x14ac:dyDescent="0.25">
      <c r="A12" s="332" t="s">
        <v>307</v>
      </c>
      <c r="B12" s="332"/>
      <c r="C12" s="107" t="s">
        <v>306</v>
      </c>
      <c r="D12" s="106">
        <v>2018</v>
      </c>
      <c r="E12" s="105" t="s">
        <v>304</v>
      </c>
      <c r="F12" s="105" t="s">
        <v>303</v>
      </c>
    </row>
    <row r="13" spans="1:6" x14ac:dyDescent="0.25">
      <c r="A13" s="104" t="s">
        <v>302</v>
      </c>
      <c r="B13" s="103">
        <v>0</v>
      </c>
      <c r="C13" s="102">
        <v>0</v>
      </c>
      <c r="D13" s="101">
        <v>0</v>
      </c>
      <c r="E13" s="100" t="s">
        <v>336</v>
      </c>
      <c r="F13" s="100" t="s">
        <v>336</v>
      </c>
    </row>
    <row r="14" spans="1:6" x14ac:dyDescent="0.25">
      <c r="A14" s="82" t="s">
        <v>301</v>
      </c>
      <c r="B14" s="99">
        <v>1500000</v>
      </c>
      <c r="C14" s="84">
        <v>1500000</v>
      </c>
      <c r="D14" s="83">
        <v>1500000</v>
      </c>
      <c r="E14" s="147">
        <v>1500000</v>
      </c>
      <c r="F14" s="146" t="s">
        <v>335</v>
      </c>
    </row>
    <row r="15" spans="1:6" x14ac:dyDescent="0.25">
      <c r="A15" s="82" t="s">
        <v>300</v>
      </c>
      <c r="B15" s="99">
        <v>1500000</v>
      </c>
      <c r="C15" s="84">
        <v>336000</v>
      </c>
      <c r="D15" s="83">
        <v>336000</v>
      </c>
      <c r="E15" s="147">
        <v>336000</v>
      </c>
      <c r="F15" s="146" t="s">
        <v>335</v>
      </c>
    </row>
    <row r="16" spans="1:6" x14ac:dyDescent="0.25">
      <c r="A16" s="82" t="s">
        <v>0</v>
      </c>
      <c r="B16" s="99">
        <v>28800</v>
      </c>
      <c r="C16" s="84">
        <v>31502</v>
      </c>
      <c r="D16" s="83">
        <v>34000</v>
      </c>
      <c r="E16" s="147">
        <v>28800</v>
      </c>
      <c r="F16" s="146" t="s">
        <v>335</v>
      </c>
    </row>
    <row r="17" spans="1:14" x14ac:dyDescent="0.25">
      <c r="A17" s="82" t="s">
        <v>1</v>
      </c>
      <c r="B17" s="99">
        <v>180000</v>
      </c>
      <c r="C17" s="84">
        <v>20000</v>
      </c>
      <c r="D17" s="83">
        <v>20000</v>
      </c>
      <c r="E17" s="147">
        <v>20000</v>
      </c>
      <c r="F17" s="146" t="s">
        <v>335</v>
      </c>
    </row>
    <row r="18" spans="1:14" x14ac:dyDescent="0.25">
      <c r="A18" s="82" t="s">
        <v>318</v>
      </c>
      <c r="B18" s="99">
        <v>0</v>
      </c>
      <c r="C18" s="84">
        <v>0</v>
      </c>
      <c r="D18" s="83">
        <v>0</v>
      </c>
      <c r="E18" s="146"/>
      <c r="F18" s="146"/>
    </row>
    <row r="19" spans="1:14" x14ac:dyDescent="0.25">
      <c r="A19" s="82" t="s">
        <v>334</v>
      </c>
      <c r="B19" s="98">
        <v>1005</v>
      </c>
      <c r="C19" s="84"/>
      <c r="D19" s="97">
        <v>249</v>
      </c>
      <c r="E19" s="146"/>
      <c r="F19" s="146"/>
    </row>
    <row r="20" spans="1:14" x14ac:dyDescent="0.25">
      <c r="A20" s="82" t="s">
        <v>333</v>
      </c>
      <c r="B20" s="98">
        <v>102</v>
      </c>
      <c r="C20" s="84"/>
      <c r="D20" s="97">
        <v>35</v>
      </c>
      <c r="E20" s="146"/>
      <c r="F20" s="146"/>
    </row>
    <row r="21" spans="1:14" x14ac:dyDescent="0.25">
      <c r="A21" s="82" t="s">
        <v>332</v>
      </c>
      <c r="B21" s="98">
        <v>153</v>
      </c>
      <c r="C21" s="84"/>
      <c r="D21" s="97">
        <v>25</v>
      </c>
      <c r="E21" s="146"/>
      <c r="F21" s="146"/>
    </row>
    <row r="22" spans="1:14" x14ac:dyDescent="0.25">
      <c r="A22" s="82" t="s">
        <v>331</v>
      </c>
      <c r="B22" s="98" t="s">
        <v>223</v>
      </c>
      <c r="C22" s="84"/>
      <c r="D22" s="97" t="s">
        <v>223</v>
      </c>
      <c r="E22" s="146"/>
      <c r="F22" s="146"/>
    </row>
    <row r="23" spans="1:14" x14ac:dyDescent="0.25">
      <c r="A23" s="82" t="s">
        <v>330</v>
      </c>
      <c r="B23" s="98" t="s">
        <v>223</v>
      </c>
      <c r="C23" s="84"/>
      <c r="D23" s="97" t="s">
        <v>223</v>
      </c>
      <c r="E23" s="146"/>
      <c r="F23" s="146"/>
    </row>
    <row r="24" spans="1:14" x14ac:dyDescent="0.25">
      <c r="A24" s="82" t="s">
        <v>329</v>
      </c>
      <c r="B24" s="98">
        <v>233</v>
      </c>
      <c r="C24" s="84"/>
      <c r="D24" s="97">
        <v>57</v>
      </c>
      <c r="E24" s="146"/>
      <c r="F24" s="146"/>
    </row>
    <row r="25" spans="1:14" x14ac:dyDescent="0.25">
      <c r="A25" s="82" t="s">
        <v>328</v>
      </c>
      <c r="B25" s="98">
        <v>23</v>
      </c>
      <c r="C25" s="84"/>
      <c r="D25" s="97">
        <v>6</v>
      </c>
      <c r="E25" s="146"/>
      <c r="F25" s="146"/>
    </row>
    <row r="26" spans="1:14" x14ac:dyDescent="0.25">
      <c r="A26" s="65"/>
      <c r="B26" s="81"/>
      <c r="C26" s="96"/>
      <c r="D26" s="96"/>
      <c r="E26" s="96"/>
      <c r="F26" s="95"/>
    </row>
    <row r="27" spans="1:14" x14ac:dyDescent="0.25">
      <c r="A27" s="326" t="s">
        <v>327</v>
      </c>
      <c r="B27" s="326"/>
      <c r="C27" s="88">
        <v>2017</v>
      </c>
      <c r="D27" s="87">
        <v>2018</v>
      </c>
      <c r="E27" s="86">
        <v>2019</v>
      </c>
      <c r="F27" s="86">
        <v>2020</v>
      </c>
    </row>
    <row r="28" spans="1:14" x14ac:dyDescent="0.25">
      <c r="A28" s="130"/>
      <c r="B28" s="94" t="s">
        <v>326</v>
      </c>
      <c r="C28" s="84">
        <f>IF(IFERROR(SUM(C35:C41)+SUM(C43:C44),"TBD")&gt;0,IFERROR(SUM(C35:C41)+SUM(C43:C44),"TBD"),"TBD")</f>
        <v>99500000</v>
      </c>
      <c r="D28" s="83">
        <f>IF(IFERROR(SUM(F35:F41)+SUM(F43:F44),"TBD")&gt;0,IFERROR(SUM(F35:F41)+SUM(F43:F44),"TBD"),"TBD")</f>
        <v>100000000</v>
      </c>
      <c r="E28" s="145">
        <f>IF(IFERROR(SUM(I35:I41)+SUM(I43:I44),"TBD")&gt;0,IFERROR(SUM(I35:I41)+SUM(I43:I44),"TBD"),"TBD")</f>
        <v>104000000</v>
      </c>
      <c r="F28" s="141" t="str">
        <f>IF(IFERROR(SUM(L35:L41),"TBD")&gt;0,IFERROR(SUM(L35:L41),"TBD"),"TBD")</f>
        <v>TBD</v>
      </c>
    </row>
    <row r="29" spans="1:14" x14ac:dyDescent="0.25">
      <c r="A29" s="130"/>
      <c r="B29" s="82" t="s">
        <v>293</v>
      </c>
      <c r="C29" s="129">
        <f>(C35*D35+C36*D36+C37*D37+C38*D38+C39*D39+C40*D40+C41*D41+C43*D43+C44*D44)/C28</f>
        <v>0.72512562814070347</v>
      </c>
      <c r="D29" s="128">
        <f>(F35*G35+F36*G36+F37*G37+F38*G38+F39*G39+F40*G40+F41*G41+F43*G43+F44*G44)/D28</f>
        <v>0.70989999999999998</v>
      </c>
      <c r="E29" s="144">
        <f>(I35*J35+I36*J36+I37*J37+I38*J38+I39*J39+I40*J40+I41*J41+I43*J43+I44*J44)/E28</f>
        <v>0.71144230769230765</v>
      </c>
      <c r="F29" s="141" t="str">
        <f>IFERROR((L35*M35+L36*M36+L37*M37+L38*M38+L39*M39+L40*M40+L41*M41+L43*M43+L44*M44)/F28,"TBD")</f>
        <v>TBD</v>
      </c>
    </row>
    <row r="30" spans="1:14" x14ac:dyDescent="0.25">
      <c r="A30" s="143"/>
      <c r="B30" s="82" t="s">
        <v>290</v>
      </c>
      <c r="C30" s="129">
        <f>1-C29</f>
        <v>0.27487437185929653</v>
      </c>
      <c r="D30" s="128">
        <f>1-D29</f>
        <v>0.29010000000000002</v>
      </c>
      <c r="E30" s="142">
        <f>1-E29</f>
        <v>0.28855769230769235</v>
      </c>
      <c r="F30" s="141" t="str">
        <f>IFERROR(1-F29,"TBD")</f>
        <v>TBD</v>
      </c>
    </row>
    <row r="31" spans="1:14" x14ac:dyDescent="0.25">
      <c r="A31" s="66"/>
      <c r="B31" s="65"/>
    </row>
    <row r="32" spans="1:14" ht="15.6" customHeight="1" x14ac:dyDescent="0.25">
      <c r="A32" s="329" t="s">
        <v>296</v>
      </c>
      <c r="B32" s="330" t="s">
        <v>295</v>
      </c>
      <c r="C32" s="321">
        <v>2017</v>
      </c>
      <c r="D32" s="321"/>
      <c r="E32" s="321"/>
      <c r="F32" s="318">
        <v>2018</v>
      </c>
      <c r="G32" s="318"/>
      <c r="H32" s="318"/>
      <c r="I32" s="318">
        <v>2019</v>
      </c>
      <c r="J32" s="318"/>
      <c r="K32" s="318"/>
      <c r="L32" s="318">
        <v>2020</v>
      </c>
      <c r="M32" s="318"/>
      <c r="N32" s="318"/>
    </row>
    <row r="33" spans="1:14" x14ac:dyDescent="0.25">
      <c r="A33" s="329"/>
      <c r="B33" s="330"/>
      <c r="C33" s="123" t="s">
        <v>292</v>
      </c>
      <c r="D33" s="123" t="s">
        <v>293</v>
      </c>
      <c r="E33" s="123" t="s">
        <v>290</v>
      </c>
      <c r="F33" s="123" t="s">
        <v>294</v>
      </c>
      <c r="G33" s="123" t="s">
        <v>293</v>
      </c>
      <c r="H33" s="123" t="s">
        <v>290</v>
      </c>
      <c r="I33" s="123" t="s">
        <v>292</v>
      </c>
      <c r="J33" s="123" t="s">
        <v>293</v>
      </c>
      <c r="K33" s="123" t="s">
        <v>290</v>
      </c>
      <c r="L33" s="123" t="s">
        <v>292</v>
      </c>
      <c r="M33" s="123" t="s">
        <v>291</v>
      </c>
      <c r="N33" s="123" t="s">
        <v>290</v>
      </c>
    </row>
    <row r="34" spans="1:14" ht="42" customHeight="1" x14ac:dyDescent="0.25">
      <c r="A34" s="319" t="s">
        <v>325</v>
      </c>
      <c r="B34" s="319"/>
      <c r="C34" s="319"/>
      <c r="D34" s="319"/>
      <c r="E34" s="319"/>
      <c r="F34" s="319"/>
      <c r="G34" s="319"/>
      <c r="H34" s="319"/>
      <c r="I34" s="319"/>
      <c r="J34" s="319"/>
      <c r="K34" s="319"/>
      <c r="L34" s="319"/>
      <c r="M34" s="319"/>
      <c r="N34" s="319"/>
    </row>
    <row r="35" spans="1:14" ht="45" customHeight="1" x14ac:dyDescent="0.25">
      <c r="A35" s="320" t="s">
        <v>222</v>
      </c>
      <c r="B35" s="320"/>
      <c r="C35" s="122">
        <v>6500000</v>
      </c>
      <c r="D35" s="121">
        <v>1</v>
      </c>
      <c r="E35" s="121">
        <v>0</v>
      </c>
      <c r="F35" s="134">
        <v>6000000</v>
      </c>
      <c r="G35" s="119">
        <v>1</v>
      </c>
      <c r="H35" s="119">
        <v>0</v>
      </c>
      <c r="I35" s="118">
        <v>6000000</v>
      </c>
      <c r="J35" s="117">
        <v>1</v>
      </c>
      <c r="K35" s="117">
        <v>0</v>
      </c>
      <c r="L35" s="116" t="s">
        <v>289</v>
      </c>
      <c r="M35" s="116" t="s">
        <v>289</v>
      </c>
      <c r="N35" s="116" t="s">
        <v>289</v>
      </c>
    </row>
    <row r="36" spans="1:14" ht="45" customHeight="1" x14ac:dyDescent="0.25">
      <c r="A36" s="320" t="s">
        <v>221</v>
      </c>
      <c r="B36" s="320" t="s">
        <v>221</v>
      </c>
      <c r="C36" s="122">
        <v>20000000</v>
      </c>
      <c r="D36" s="121">
        <v>0.8</v>
      </c>
      <c r="E36" s="121">
        <v>0.2</v>
      </c>
      <c r="F36" s="134">
        <v>22500000</v>
      </c>
      <c r="G36" s="119">
        <v>0.8</v>
      </c>
      <c r="H36" s="119">
        <v>0.2</v>
      </c>
      <c r="I36" s="118">
        <v>24500000</v>
      </c>
      <c r="J36" s="117">
        <v>0.8</v>
      </c>
      <c r="K36" s="117">
        <v>0.2</v>
      </c>
      <c r="L36" s="116" t="s">
        <v>289</v>
      </c>
      <c r="M36" s="116" t="s">
        <v>289</v>
      </c>
      <c r="N36" s="116" t="s">
        <v>289</v>
      </c>
    </row>
    <row r="37" spans="1:14" ht="45" customHeight="1" x14ac:dyDescent="0.25">
      <c r="A37" s="320" t="s">
        <v>220</v>
      </c>
      <c r="B37" s="320" t="s">
        <v>220</v>
      </c>
      <c r="C37" s="122">
        <v>10000000</v>
      </c>
      <c r="D37" s="121">
        <v>0.96</v>
      </c>
      <c r="E37" s="121">
        <v>0.04</v>
      </c>
      <c r="F37" s="134">
        <v>9000000</v>
      </c>
      <c r="G37" s="119">
        <v>0.96</v>
      </c>
      <c r="H37" s="119">
        <v>0.04</v>
      </c>
      <c r="I37" s="118">
        <v>9000000</v>
      </c>
      <c r="J37" s="117">
        <v>0.96</v>
      </c>
      <c r="K37" s="117">
        <v>0.04</v>
      </c>
      <c r="L37" s="116" t="s">
        <v>289</v>
      </c>
      <c r="M37" s="116" t="s">
        <v>289</v>
      </c>
      <c r="N37" s="116" t="s">
        <v>289</v>
      </c>
    </row>
    <row r="38" spans="1:14" ht="45" customHeight="1" x14ac:dyDescent="0.25">
      <c r="A38" s="320" t="s">
        <v>219</v>
      </c>
      <c r="B38" s="320" t="s">
        <v>219</v>
      </c>
      <c r="C38" s="122">
        <v>15500000</v>
      </c>
      <c r="D38" s="121">
        <v>0.7</v>
      </c>
      <c r="E38" s="121">
        <v>0.3</v>
      </c>
      <c r="F38" s="134">
        <v>15500000</v>
      </c>
      <c r="G38" s="119">
        <v>0.7</v>
      </c>
      <c r="H38" s="119">
        <v>0.3</v>
      </c>
      <c r="I38" s="118">
        <v>17500000</v>
      </c>
      <c r="J38" s="117">
        <v>0.7</v>
      </c>
      <c r="K38" s="117">
        <v>0.3</v>
      </c>
      <c r="L38" s="116" t="s">
        <v>289</v>
      </c>
      <c r="M38" s="116" t="s">
        <v>289</v>
      </c>
      <c r="N38" s="116" t="s">
        <v>289</v>
      </c>
    </row>
    <row r="39" spans="1:14" ht="45" customHeight="1" x14ac:dyDescent="0.25">
      <c r="A39" s="320" t="s">
        <v>218</v>
      </c>
      <c r="B39" s="320" t="s">
        <v>218</v>
      </c>
      <c r="C39" s="122">
        <v>4000000</v>
      </c>
      <c r="D39" s="121">
        <v>1</v>
      </c>
      <c r="E39" s="121">
        <v>0</v>
      </c>
      <c r="F39" s="134">
        <v>4000000</v>
      </c>
      <c r="G39" s="119">
        <v>1</v>
      </c>
      <c r="H39" s="119">
        <v>0</v>
      </c>
      <c r="I39" s="118">
        <v>4000000</v>
      </c>
      <c r="J39" s="117">
        <v>1</v>
      </c>
      <c r="K39" s="117">
        <v>0</v>
      </c>
      <c r="L39" s="116" t="s">
        <v>289</v>
      </c>
      <c r="M39" s="116" t="s">
        <v>289</v>
      </c>
      <c r="N39" s="116" t="s">
        <v>289</v>
      </c>
    </row>
    <row r="40" spans="1:14" ht="45" customHeight="1" x14ac:dyDescent="0.25">
      <c r="A40" s="320" t="s">
        <v>217</v>
      </c>
      <c r="B40" s="320" t="s">
        <v>217</v>
      </c>
      <c r="C40" s="122">
        <v>1500000</v>
      </c>
      <c r="D40" s="121">
        <v>0.4</v>
      </c>
      <c r="E40" s="121">
        <v>0.6</v>
      </c>
      <c r="F40" s="134">
        <v>1500000</v>
      </c>
      <c r="G40" s="119">
        <v>0.4</v>
      </c>
      <c r="H40" s="119">
        <v>0.6</v>
      </c>
      <c r="I40" s="118">
        <v>1500000</v>
      </c>
      <c r="J40" s="117">
        <v>0.4</v>
      </c>
      <c r="K40" s="117">
        <v>0.6</v>
      </c>
      <c r="L40" s="116" t="s">
        <v>289</v>
      </c>
      <c r="M40" s="116" t="s">
        <v>289</v>
      </c>
      <c r="N40" s="116" t="s">
        <v>289</v>
      </c>
    </row>
    <row r="41" spans="1:14" ht="45" customHeight="1" x14ac:dyDescent="0.25">
      <c r="A41" s="320" t="s">
        <v>216</v>
      </c>
      <c r="B41" s="320" t="s">
        <v>216</v>
      </c>
      <c r="C41" s="122">
        <v>16000000</v>
      </c>
      <c r="D41" s="121">
        <v>0.4</v>
      </c>
      <c r="E41" s="121">
        <v>0.6</v>
      </c>
      <c r="F41" s="134">
        <v>15000000</v>
      </c>
      <c r="G41" s="119">
        <v>0.4</v>
      </c>
      <c r="H41" s="119">
        <v>0.6</v>
      </c>
      <c r="I41" s="118">
        <v>15000000</v>
      </c>
      <c r="J41" s="117">
        <v>0.4</v>
      </c>
      <c r="K41" s="117">
        <v>0.6</v>
      </c>
      <c r="L41" s="116" t="s">
        <v>289</v>
      </c>
      <c r="M41" s="116" t="s">
        <v>289</v>
      </c>
      <c r="N41" s="116" t="s">
        <v>289</v>
      </c>
    </row>
    <row r="42" spans="1:14" ht="45" customHeight="1" x14ac:dyDescent="0.25">
      <c r="A42" s="319" t="s">
        <v>324</v>
      </c>
      <c r="B42" s="319"/>
      <c r="C42" s="319"/>
      <c r="D42" s="319"/>
      <c r="E42" s="319"/>
      <c r="F42" s="319"/>
      <c r="G42" s="319"/>
      <c r="H42" s="319"/>
      <c r="I42" s="319"/>
      <c r="J42" s="319"/>
      <c r="K42" s="319"/>
      <c r="L42" s="319"/>
      <c r="M42" s="319"/>
      <c r="N42" s="319"/>
    </row>
    <row r="43" spans="1:14" ht="45" customHeight="1" x14ac:dyDescent="0.25">
      <c r="A43" s="320" t="s">
        <v>215</v>
      </c>
      <c r="B43" s="320" t="s">
        <v>215</v>
      </c>
      <c r="C43" s="122">
        <v>17000000</v>
      </c>
      <c r="D43" s="140">
        <v>0.7</v>
      </c>
      <c r="E43" s="121">
        <v>0.3</v>
      </c>
      <c r="F43" s="134">
        <v>16500000</v>
      </c>
      <c r="G43" s="119">
        <v>0.6</v>
      </c>
      <c r="H43" s="119">
        <v>0.4</v>
      </c>
      <c r="I43" s="118">
        <v>16500000</v>
      </c>
      <c r="J43" s="117">
        <v>0.6</v>
      </c>
      <c r="K43" s="117">
        <v>0.4</v>
      </c>
      <c r="L43" s="116" t="s">
        <v>289</v>
      </c>
      <c r="M43" s="116" t="s">
        <v>289</v>
      </c>
      <c r="N43" s="116" t="s">
        <v>289</v>
      </c>
    </row>
    <row r="44" spans="1:14" ht="45" customHeight="1" x14ac:dyDescent="0.25">
      <c r="A44" s="320" t="s">
        <v>214</v>
      </c>
      <c r="B44" s="320" t="s">
        <v>214</v>
      </c>
      <c r="C44" s="122">
        <v>9000000</v>
      </c>
      <c r="D44" s="140">
        <v>0.7</v>
      </c>
      <c r="E44" s="121">
        <v>0.3</v>
      </c>
      <c r="F44" s="134">
        <v>10000000</v>
      </c>
      <c r="G44" s="119">
        <v>0.7</v>
      </c>
      <c r="H44" s="119">
        <v>0.3</v>
      </c>
      <c r="I44" s="118">
        <v>10000000</v>
      </c>
      <c r="J44" s="117">
        <v>0.7</v>
      </c>
      <c r="K44" s="117">
        <v>0.3</v>
      </c>
      <c r="L44" s="116" t="s">
        <v>289</v>
      </c>
      <c r="M44" s="116" t="s">
        <v>289</v>
      </c>
      <c r="N44" s="116" t="s">
        <v>289</v>
      </c>
    </row>
    <row r="45" spans="1:14" x14ac:dyDescent="0.25">
      <c r="A45" s="139"/>
      <c r="B45" s="139"/>
      <c r="C45" s="139"/>
      <c r="D45" s="139"/>
      <c r="E45" s="139"/>
      <c r="F45" s="139"/>
      <c r="G45" s="139"/>
      <c r="H45" s="139"/>
      <c r="I45" s="139"/>
      <c r="J45" s="139"/>
      <c r="K45" s="139"/>
      <c r="L45" s="139"/>
      <c r="M45" s="139"/>
      <c r="N45" s="139"/>
    </row>
    <row r="46" spans="1:14" x14ac:dyDescent="0.25">
      <c r="A46" s="133"/>
      <c r="B46" s="133"/>
      <c r="C46" s="133"/>
      <c r="D46" s="133"/>
      <c r="E46" s="133"/>
      <c r="F46" s="133"/>
      <c r="G46" s="133"/>
      <c r="H46" s="133"/>
      <c r="I46" s="133"/>
      <c r="J46" s="133"/>
      <c r="K46" s="133"/>
      <c r="L46" s="133"/>
      <c r="M46" s="133"/>
      <c r="N46" s="133"/>
    </row>
    <row r="48" spans="1:14" x14ac:dyDescent="0.25">
      <c r="A48" s="92" t="s">
        <v>323</v>
      </c>
      <c r="B48" s="69"/>
      <c r="C48" s="89"/>
    </row>
    <row r="49" spans="1:8" x14ac:dyDescent="0.25">
      <c r="A49" s="92"/>
      <c r="B49" s="69"/>
      <c r="C49" s="89"/>
    </row>
    <row r="50" spans="1:8" x14ac:dyDescent="0.25">
      <c r="A50" s="110" t="s">
        <v>315</v>
      </c>
      <c r="B50" s="93" t="s">
        <v>322</v>
      </c>
      <c r="C50" s="89"/>
    </row>
    <row r="51" spans="1:8" x14ac:dyDescent="0.25">
      <c r="A51" s="110" t="s">
        <v>313</v>
      </c>
      <c r="B51" s="93" t="s">
        <v>321</v>
      </c>
      <c r="C51" s="89"/>
    </row>
    <row r="52" spans="1:8" ht="30" x14ac:dyDescent="0.25">
      <c r="A52" s="110" t="s">
        <v>311</v>
      </c>
      <c r="B52" s="90" t="s">
        <v>320</v>
      </c>
      <c r="C52" s="89"/>
    </row>
    <row r="53" spans="1:8" x14ac:dyDescent="0.25">
      <c r="A53" s="65"/>
      <c r="B53" s="81"/>
      <c r="C53" s="89"/>
    </row>
    <row r="54" spans="1:8" x14ac:dyDescent="0.25">
      <c r="A54" s="331" t="s">
        <v>319</v>
      </c>
      <c r="B54" s="326"/>
      <c r="C54" s="88">
        <v>2017</v>
      </c>
      <c r="D54" s="87">
        <v>2018</v>
      </c>
      <c r="E54" s="86">
        <v>2019</v>
      </c>
      <c r="F54" s="86">
        <v>2020</v>
      </c>
    </row>
    <row r="55" spans="1:8" x14ac:dyDescent="0.25">
      <c r="A55" s="130"/>
      <c r="B55" s="85" t="s">
        <v>308</v>
      </c>
      <c r="C55" s="84">
        <f>IF(SUM(C71:C73)&gt;0,SUM(C71:C73),"TBD")</f>
        <v>32150000</v>
      </c>
      <c r="D55" s="83">
        <f>IF(SUM(F71:F73)&gt;0,SUM(F71:F73),"TBD")</f>
        <v>32000000</v>
      </c>
      <c r="E55" s="131">
        <f>IF(SUM(I71:I73)&gt;0,SUM(I71:I73),"TBD")</f>
        <v>30500000</v>
      </c>
      <c r="F55" s="131" t="str">
        <f>IF(SUM(L71:L73)&gt;0,SUM(L71:L73),"TBD")</f>
        <v>TBD</v>
      </c>
    </row>
    <row r="56" spans="1:8" x14ac:dyDescent="0.25">
      <c r="A56" s="130"/>
      <c r="B56" s="82" t="s">
        <v>293</v>
      </c>
      <c r="C56" s="129">
        <f>IFERROR((C71*D71+C72*D72+C73*D73)/C55,"TBD")</f>
        <v>0.56391912908242614</v>
      </c>
      <c r="D56" s="128">
        <f>IFERROR((F71*G71+F72*G72+F73*G73)/D55,"TBD")</f>
        <v>0.515625</v>
      </c>
      <c r="E56" s="127">
        <f>IFERROR((I71*J71+I72*J72+I73*J73)/E55,"TBD")</f>
        <v>0.5180327868852459</v>
      </c>
      <c r="F56" s="127" t="str">
        <f>IFERROR((L71*M71+L72*M72+L73*M73)/F55,"TBD")</f>
        <v>TBD</v>
      </c>
    </row>
    <row r="57" spans="1:8" x14ac:dyDescent="0.25">
      <c r="A57" s="130"/>
      <c r="B57" s="82" t="s">
        <v>290</v>
      </c>
      <c r="C57" s="129">
        <f>IFERROR(1-C56,"TBD")</f>
        <v>0.43608087091757386</v>
      </c>
      <c r="D57" s="128">
        <f>IFERROR(1-D56,"TBD")</f>
        <v>0.484375</v>
      </c>
      <c r="E57" s="127">
        <f>IFERROR(1-E56,"TBD")</f>
        <v>0.4819672131147541</v>
      </c>
      <c r="F57" s="127" t="str">
        <f>IFERROR(1-F56,"TBD")</f>
        <v>TBD</v>
      </c>
      <c r="H57" s="138"/>
    </row>
    <row r="58" spans="1:8" x14ac:dyDescent="0.25">
      <c r="A58" s="81"/>
      <c r="B58" s="80"/>
      <c r="C58" s="80"/>
    </row>
    <row r="59" spans="1:8" ht="30" hidden="1" x14ac:dyDescent="0.25">
      <c r="A59" s="327" t="s">
        <v>307</v>
      </c>
      <c r="B59" s="328"/>
      <c r="C59" s="79" t="s">
        <v>306</v>
      </c>
      <c r="D59" s="78" t="s">
        <v>305</v>
      </c>
      <c r="E59" s="77" t="s">
        <v>304</v>
      </c>
      <c r="F59" s="76" t="s">
        <v>303</v>
      </c>
    </row>
    <row r="60" spans="1:8" hidden="1" x14ac:dyDescent="0.25">
      <c r="A60" s="75" t="s">
        <v>302</v>
      </c>
      <c r="B60" s="74">
        <v>0</v>
      </c>
      <c r="C60" s="73">
        <v>390000</v>
      </c>
      <c r="D60" s="72">
        <v>425000</v>
      </c>
      <c r="E60" s="71" t="s">
        <v>298</v>
      </c>
      <c r="F60" s="70" t="s">
        <v>297</v>
      </c>
    </row>
    <row r="61" spans="1:8" hidden="1" x14ac:dyDescent="0.25">
      <c r="A61" s="69" t="s">
        <v>301</v>
      </c>
      <c r="B61" s="68">
        <v>1500000</v>
      </c>
      <c r="C61" s="67">
        <v>310050</v>
      </c>
      <c r="D61" s="137">
        <v>337875</v>
      </c>
      <c r="E61" s="125" t="s">
        <v>298</v>
      </c>
      <c r="F61" s="124" t="s">
        <v>297</v>
      </c>
    </row>
    <row r="62" spans="1:8" hidden="1" x14ac:dyDescent="0.25">
      <c r="A62" s="69" t="s">
        <v>300</v>
      </c>
      <c r="B62" s="68">
        <v>336000</v>
      </c>
      <c r="C62" s="67">
        <v>69420</v>
      </c>
      <c r="D62" s="137">
        <v>75650</v>
      </c>
      <c r="E62" s="125" t="s">
        <v>298</v>
      </c>
      <c r="F62" s="124" t="s">
        <v>297</v>
      </c>
    </row>
    <row r="63" spans="1:8" hidden="1" x14ac:dyDescent="0.25">
      <c r="A63" s="69" t="s">
        <v>0</v>
      </c>
      <c r="B63" s="68">
        <v>31502</v>
      </c>
      <c r="C63" s="67">
        <v>6630</v>
      </c>
      <c r="D63" s="137">
        <v>7225</v>
      </c>
      <c r="E63" s="125" t="s">
        <v>298</v>
      </c>
      <c r="F63" s="124" t="s">
        <v>297</v>
      </c>
    </row>
    <row r="64" spans="1:8" hidden="1" x14ac:dyDescent="0.25">
      <c r="A64" s="69" t="s">
        <v>1</v>
      </c>
      <c r="B64" s="68">
        <v>20000</v>
      </c>
      <c r="C64" s="67">
        <v>3900</v>
      </c>
      <c r="D64" s="137">
        <v>4250</v>
      </c>
      <c r="E64" s="125" t="s">
        <v>298</v>
      </c>
      <c r="F64" s="124" t="s">
        <v>297</v>
      </c>
    </row>
    <row r="65" spans="1:14" hidden="1" x14ac:dyDescent="0.25">
      <c r="A65" s="69" t="s">
        <v>318</v>
      </c>
      <c r="B65" s="68" t="s">
        <v>317</v>
      </c>
      <c r="C65" s="67">
        <v>125</v>
      </c>
      <c r="D65" s="137">
        <v>150</v>
      </c>
      <c r="E65" s="125" t="s">
        <v>298</v>
      </c>
      <c r="F65" s="124" t="s">
        <v>297</v>
      </c>
    </row>
    <row r="66" spans="1:14" hidden="1" x14ac:dyDescent="0.25">
      <c r="A66" s="66"/>
      <c r="B66" s="65"/>
    </row>
    <row r="67" spans="1:14" hidden="1" x14ac:dyDescent="0.25">
      <c r="A67" s="66"/>
      <c r="B67" s="65"/>
    </row>
    <row r="68" spans="1:14" x14ac:dyDescent="0.25">
      <c r="A68" s="329" t="s">
        <v>296</v>
      </c>
      <c r="B68" s="330" t="s">
        <v>295</v>
      </c>
      <c r="C68" s="321">
        <v>2017</v>
      </c>
      <c r="D68" s="321"/>
      <c r="E68" s="321"/>
      <c r="F68" s="318">
        <v>2018</v>
      </c>
      <c r="G68" s="318"/>
      <c r="H68" s="318"/>
      <c r="I68" s="318">
        <v>2019</v>
      </c>
      <c r="J68" s="318"/>
      <c r="K68" s="318"/>
      <c r="L68" s="318">
        <v>2020</v>
      </c>
      <c r="M68" s="318"/>
      <c r="N68" s="318"/>
    </row>
    <row r="69" spans="1:14" x14ac:dyDescent="0.25">
      <c r="A69" s="329"/>
      <c r="B69" s="330"/>
      <c r="C69" s="123" t="s">
        <v>292</v>
      </c>
      <c r="D69" s="123" t="s">
        <v>293</v>
      </c>
      <c r="E69" s="123" t="s">
        <v>290</v>
      </c>
      <c r="F69" s="123" t="s">
        <v>294</v>
      </c>
      <c r="G69" s="123" t="s">
        <v>293</v>
      </c>
      <c r="H69" s="123" t="s">
        <v>290</v>
      </c>
      <c r="I69" s="123" t="s">
        <v>292</v>
      </c>
      <c r="J69" s="123" t="s">
        <v>293</v>
      </c>
      <c r="K69" s="123" t="s">
        <v>290</v>
      </c>
      <c r="L69" s="123" t="s">
        <v>292</v>
      </c>
      <c r="M69" s="123" t="s">
        <v>291</v>
      </c>
      <c r="N69" s="123" t="s">
        <v>290</v>
      </c>
    </row>
    <row r="70" spans="1:14" ht="45" customHeight="1" x14ac:dyDescent="0.25">
      <c r="A70" s="319" t="str">
        <f>'[1]Outcome 3'!A1:W1</f>
        <v>OUTCOME 3: Reduce SGBV risks and improve access to quality services</v>
      </c>
      <c r="B70" s="319"/>
      <c r="C70" s="319"/>
      <c r="D70" s="319"/>
      <c r="E70" s="319"/>
      <c r="F70" s="319"/>
      <c r="G70" s="319"/>
      <c r="H70" s="319"/>
      <c r="I70" s="319"/>
      <c r="J70" s="319"/>
      <c r="K70" s="319"/>
      <c r="L70" s="319"/>
      <c r="M70" s="319"/>
      <c r="N70" s="319"/>
    </row>
    <row r="71" spans="1:14" ht="45" customHeight="1" x14ac:dyDescent="0.25">
      <c r="A71" s="322" t="str">
        <f>'[1]Outcome 3'!A8:Q8</f>
        <v>OUTPUT 3.1: Capacities of national systems and actors to address SGBV strengthened</v>
      </c>
      <c r="B71" s="323"/>
      <c r="C71" s="136">
        <f>'[1]Outcome 3'!C11</f>
        <v>6750000</v>
      </c>
      <c r="D71" s="135">
        <f>'[1]Outcome 3'!C12</f>
        <v>0.2</v>
      </c>
      <c r="E71" s="135">
        <f>'[1]Outcome 3'!C13</f>
        <v>0.8</v>
      </c>
      <c r="F71" s="134">
        <f>'[1]Outcome 3'!D11</f>
        <v>7500000</v>
      </c>
      <c r="G71" s="119">
        <f>'[1]Outcome 3'!D12</f>
        <v>0.15</v>
      </c>
      <c r="H71" s="119">
        <f>'[1]Outcome 3'!D13</f>
        <v>0.85</v>
      </c>
      <c r="I71" s="118">
        <f>'[1]Outcome 3'!E11</f>
        <v>7000000</v>
      </c>
      <c r="J71" s="117">
        <f>'[1]Outcome 3'!E12</f>
        <v>0.15</v>
      </c>
      <c r="K71" s="117">
        <f>'[1]Outcome 3'!E13</f>
        <v>0.85</v>
      </c>
      <c r="L71" s="116" t="s">
        <v>289</v>
      </c>
      <c r="M71" s="116" t="s">
        <v>289</v>
      </c>
      <c r="N71" s="116" t="s">
        <v>289</v>
      </c>
    </row>
    <row r="72" spans="1:14" ht="45" customHeight="1" x14ac:dyDescent="0.25">
      <c r="A72" s="322" t="str">
        <f>'[1]Outcome 3'!A29:Q29</f>
        <v>OUTPUT 3.2: Access of Individuals at risk and survivors to quality prevention and response services increased</v>
      </c>
      <c r="B72" s="323"/>
      <c r="C72" s="136">
        <f>'[1]Outcome 3'!C32</f>
        <v>15400000</v>
      </c>
      <c r="D72" s="135">
        <f>'[1]Outcome 3'!C33</f>
        <v>0.7</v>
      </c>
      <c r="E72" s="135">
        <f>'[1]Outcome 3'!C34</f>
        <v>0.3</v>
      </c>
      <c r="F72" s="134">
        <f>'[1]Outcome 3'!D32</f>
        <v>13500000</v>
      </c>
      <c r="G72" s="119">
        <f>'[1]Outcome 3'!D33</f>
        <v>0.65</v>
      </c>
      <c r="H72" s="119">
        <f>'[1]Outcome 3'!D34</f>
        <v>0.35</v>
      </c>
      <c r="I72" s="118">
        <f>'[1]Outcome 3'!E32</f>
        <v>13000000</v>
      </c>
      <c r="J72" s="117">
        <f>'[1]Outcome 3'!E33</f>
        <v>0.65</v>
      </c>
      <c r="K72" s="117">
        <f>'[1]Outcome 3'!E34</f>
        <v>0.35</v>
      </c>
      <c r="L72" s="116" t="s">
        <v>289</v>
      </c>
      <c r="M72" s="116" t="s">
        <v>289</v>
      </c>
      <c r="N72" s="116" t="s">
        <v>289</v>
      </c>
    </row>
    <row r="73" spans="1:14" ht="45" customHeight="1" x14ac:dyDescent="0.25">
      <c r="A73" s="324" t="s">
        <v>211</v>
      </c>
      <c r="B73" s="325"/>
      <c r="C73" s="136">
        <f>'[1]Outcome 3'!C55</f>
        <v>10000000</v>
      </c>
      <c r="D73" s="135">
        <f>'[1]Outcome 3'!C56</f>
        <v>0.6</v>
      </c>
      <c r="E73" s="135">
        <f>'[1]Outcome 3'!C57</f>
        <v>0.4</v>
      </c>
      <c r="F73" s="134">
        <f>'[1]Outcome 3'!D55</f>
        <v>11000000</v>
      </c>
      <c r="G73" s="119">
        <f>'[1]Outcome 3'!D56</f>
        <v>0.6</v>
      </c>
      <c r="H73" s="119">
        <f>'[1]Outcome 3'!D57</f>
        <v>0.4</v>
      </c>
      <c r="I73" s="118">
        <f>'[1]Outcome 3'!E55</f>
        <v>10500000</v>
      </c>
      <c r="J73" s="117">
        <f>'[1]Outcome 3'!E56</f>
        <v>0.6</v>
      </c>
      <c r="K73" s="117">
        <f>'[1]Outcome 3'!E57</f>
        <v>0.4</v>
      </c>
      <c r="L73" s="116" t="s">
        <v>289</v>
      </c>
      <c r="M73" s="116" t="s">
        <v>289</v>
      </c>
      <c r="N73" s="116" t="s">
        <v>289</v>
      </c>
    </row>
    <row r="74" spans="1:14" x14ac:dyDescent="0.25">
      <c r="A74" s="133"/>
      <c r="B74" s="133"/>
      <c r="C74" s="133"/>
      <c r="D74" s="133"/>
      <c r="E74" s="133"/>
      <c r="F74" s="133"/>
      <c r="G74" s="133"/>
      <c r="H74" s="133"/>
      <c r="I74" s="133"/>
      <c r="J74" s="133"/>
      <c r="K74" s="133"/>
      <c r="L74" s="133"/>
      <c r="M74" s="133"/>
      <c r="N74" s="133"/>
    </row>
    <row r="75" spans="1:14" x14ac:dyDescent="0.25">
      <c r="A75" s="133"/>
      <c r="B75" s="133"/>
      <c r="C75" s="133"/>
      <c r="D75" s="133"/>
      <c r="E75" s="133"/>
      <c r="F75" s="133"/>
      <c r="G75" s="133"/>
      <c r="H75" s="133"/>
      <c r="I75" s="133"/>
      <c r="J75" s="133"/>
      <c r="K75" s="133"/>
      <c r="L75" s="133"/>
      <c r="M75" s="133"/>
      <c r="N75" s="133"/>
    </row>
    <row r="76" spans="1:14" x14ac:dyDescent="0.25">
      <c r="A76" s="132"/>
      <c r="B76" s="132"/>
      <c r="C76" s="132"/>
      <c r="D76" s="132"/>
      <c r="E76" s="132"/>
      <c r="F76" s="132"/>
      <c r="G76" s="132"/>
      <c r="H76" s="132"/>
    </row>
    <row r="77" spans="1:14" x14ac:dyDescent="0.25">
      <c r="A77" s="92" t="s">
        <v>316</v>
      </c>
      <c r="B77" s="69"/>
      <c r="C77" s="89"/>
    </row>
    <row r="78" spans="1:14" x14ac:dyDescent="0.25">
      <c r="A78" s="92"/>
      <c r="B78" s="69"/>
      <c r="C78" s="89"/>
    </row>
    <row r="79" spans="1:14" x14ac:dyDescent="0.25">
      <c r="A79" s="110" t="s">
        <v>315</v>
      </c>
      <c r="B79" s="91" t="s">
        <v>314</v>
      </c>
      <c r="C79" s="89"/>
    </row>
    <row r="80" spans="1:14" x14ac:dyDescent="0.25">
      <c r="A80" s="110" t="s">
        <v>313</v>
      </c>
      <c r="B80" s="91" t="s">
        <v>312</v>
      </c>
      <c r="C80" s="89"/>
    </row>
    <row r="81" spans="1:6" x14ac:dyDescent="0.25">
      <c r="A81" s="110" t="s">
        <v>311</v>
      </c>
      <c r="B81" s="90" t="s">
        <v>310</v>
      </c>
      <c r="C81" s="89"/>
    </row>
    <row r="82" spans="1:6" x14ac:dyDescent="0.25">
      <c r="A82" s="65"/>
      <c r="B82" s="81"/>
      <c r="C82" s="89"/>
    </row>
    <row r="83" spans="1:6" x14ac:dyDescent="0.25">
      <c r="A83" s="326" t="s">
        <v>309</v>
      </c>
      <c r="B83" s="326"/>
      <c r="C83" s="88">
        <v>2017</v>
      </c>
      <c r="D83" s="87">
        <v>2018</v>
      </c>
      <c r="E83" s="86">
        <v>2019</v>
      </c>
      <c r="F83" s="86">
        <v>2020</v>
      </c>
    </row>
    <row r="84" spans="1:6" x14ac:dyDescent="0.25">
      <c r="A84" s="130"/>
      <c r="B84" s="85" t="s">
        <v>308</v>
      </c>
      <c r="C84" s="84">
        <f>IF(SUM(C100:C102)&gt;0,SUM(C100:C102),"TBD")</f>
        <v>32132000</v>
      </c>
      <c r="D84" s="83">
        <f>IF(SUM(F100:F102)&gt;0,SUM(F100:F102),"TBD")</f>
        <v>39600000</v>
      </c>
      <c r="E84" s="131">
        <f>IF(SUM(I100:I102)&gt;0,SUM(I100:I102),"TBD")</f>
        <v>39600000</v>
      </c>
      <c r="F84" s="131" t="str">
        <f>IF(SUM(L100:L102)&gt;0,SUM(L100:L102),"TBD")</f>
        <v>TBD</v>
      </c>
    </row>
    <row r="85" spans="1:6" x14ac:dyDescent="0.25">
      <c r="A85" s="130"/>
      <c r="B85" s="82" t="s">
        <v>293</v>
      </c>
      <c r="C85" s="129">
        <f>IFERROR((C100*D100+C101*D101+C102*D102)/C84,"TBD")</f>
        <v>0.36782024150379683</v>
      </c>
      <c r="D85" s="128">
        <f>IFERROR((F100*G100+F101*G101+F102*G102)/D84,"TBD")</f>
        <v>0.39200000000000002</v>
      </c>
      <c r="E85" s="127">
        <f>IFERROR((I100*J100+I101*J101+I102*J102)/E84,"TBD")</f>
        <v>0.29199999999999998</v>
      </c>
      <c r="F85" s="127" t="str">
        <f>IFERROR((L100*M100+L101*M101+L102*M102)/F84,"TBD")</f>
        <v>TBD</v>
      </c>
    </row>
    <row r="86" spans="1:6" x14ac:dyDescent="0.25">
      <c r="A86" s="130"/>
      <c r="B86" s="82" t="s">
        <v>290</v>
      </c>
      <c r="C86" s="129">
        <f>IFERROR(1-C85,"TBD")</f>
        <v>0.63217975849620323</v>
      </c>
      <c r="D86" s="128">
        <f>IFERROR(1-D85,"TBD")</f>
        <v>0.60799999999999998</v>
      </c>
      <c r="E86" s="127">
        <f>IFERROR(1-E85,"TBD")</f>
        <v>0.70799999999999996</v>
      </c>
      <c r="F86" s="127" t="str">
        <f>IFERROR(1-F85,"TBD")</f>
        <v>TBD</v>
      </c>
    </row>
    <row r="87" spans="1:6" x14ac:dyDescent="0.25">
      <c r="A87" s="81"/>
      <c r="B87" s="80"/>
      <c r="C87" s="80"/>
    </row>
    <row r="88" spans="1:6" ht="30" hidden="1" x14ac:dyDescent="0.25">
      <c r="A88" s="327" t="s">
        <v>307</v>
      </c>
      <c r="B88" s="328"/>
      <c r="C88" s="79" t="s">
        <v>306</v>
      </c>
      <c r="D88" s="78" t="s">
        <v>305</v>
      </c>
      <c r="E88" s="77" t="s">
        <v>304</v>
      </c>
      <c r="F88" s="76" t="s">
        <v>303</v>
      </c>
    </row>
    <row r="89" spans="1:6" hidden="1" x14ac:dyDescent="0.25">
      <c r="A89" s="75" t="s">
        <v>302</v>
      </c>
      <c r="B89" s="74">
        <f>SUM(B90:B93)</f>
        <v>1311746</v>
      </c>
      <c r="C89" s="73">
        <f>SUM(C90:C93)</f>
        <v>613289</v>
      </c>
      <c r="D89" s="72">
        <v>0</v>
      </c>
      <c r="E89" s="71" t="s">
        <v>298</v>
      </c>
      <c r="F89" s="70" t="s">
        <v>297</v>
      </c>
    </row>
    <row r="90" spans="1:6" hidden="1" x14ac:dyDescent="0.25">
      <c r="A90" s="69" t="s">
        <v>301</v>
      </c>
      <c r="B90" s="68">
        <v>600083</v>
      </c>
      <c r="C90" s="67">
        <v>290767</v>
      </c>
      <c r="D90" s="126">
        <v>0</v>
      </c>
      <c r="E90" s="125" t="s">
        <v>298</v>
      </c>
      <c r="F90" s="124" t="s">
        <v>297</v>
      </c>
    </row>
    <row r="91" spans="1:6" hidden="1" x14ac:dyDescent="0.25">
      <c r="A91" s="69" t="s">
        <v>300</v>
      </c>
      <c r="B91" s="68">
        <v>591847</v>
      </c>
      <c r="C91" s="67">
        <v>267012</v>
      </c>
      <c r="D91" s="126">
        <v>0</v>
      </c>
      <c r="E91" s="125" t="s">
        <v>298</v>
      </c>
      <c r="F91" s="124" t="s">
        <v>297</v>
      </c>
    </row>
    <row r="92" spans="1:6" hidden="1" x14ac:dyDescent="0.25">
      <c r="A92" s="69" t="s">
        <v>0</v>
      </c>
      <c r="B92" s="68">
        <v>15743</v>
      </c>
      <c r="C92" s="67">
        <v>7583</v>
      </c>
      <c r="D92" s="126">
        <v>0</v>
      </c>
      <c r="E92" s="125" t="s">
        <v>298</v>
      </c>
      <c r="F92" s="124" t="s">
        <v>297</v>
      </c>
    </row>
    <row r="93" spans="1:6" hidden="1" x14ac:dyDescent="0.25">
      <c r="A93" s="69" t="s">
        <v>1</v>
      </c>
      <c r="B93" s="68">
        <v>104073</v>
      </c>
      <c r="C93" s="67">
        <v>47927</v>
      </c>
      <c r="D93" s="126">
        <v>0</v>
      </c>
      <c r="E93" s="125" t="s">
        <v>298</v>
      </c>
      <c r="F93" s="124" t="s">
        <v>297</v>
      </c>
    </row>
    <row r="94" spans="1:6" hidden="1" x14ac:dyDescent="0.25">
      <c r="A94" s="69" t="s">
        <v>299</v>
      </c>
      <c r="B94" s="68"/>
      <c r="C94" s="67">
        <v>57</v>
      </c>
      <c r="D94" s="126">
        <v>0</v>
      </c>
      <c r="E94" s="125" t="s">
        <v>298</v>
      </c>
      <c r="F94" s="124" t="s">
        <v>297</v>
      </c>
    </row>
    <row r="95" spans="1:6" hidden="1" x14ac:dyDescent="0.25">
      <c r="A95" s="66"/>
      <c r="B95" s="65"/>
    </row>
    <row r="96" spans="1:6" hidden="1" x14ac:dyDescent="0.25">
      <c r="A96" s="66"/>
      <c r="B96" s="65"/>
    </row>
    <row r="97" spans="1:14" x14ac:dyDescent="0.25">
      <c r="A97" s="329" t="s">
        <v>296</v>
      </c>
      <c r="B97" s="330" t="s">
        <v>295</v>
      </c>
      <c r="C97" s="321">
        <v>2017</v>
      </c>
      <c r="D97" s="321"/>
      <c r="E97" s="321"/>
      <c r="F97" s="318">
        <v>2018</v>
      </c>
      <c r="G97" s="318"/>
      <c r="H97" s="318"/>
      <c r="I97" s="318">
        <v>2019</v>
      </c>
      <c r="J97" s="318"/>
      <c r="K97" s="318"/>
      <c r="L97" s="318">
        <v>2020</v>
      </c>
      <c r="M97" s="318"/>
      <c r="N97" s="318"/>
    </row>
    <row r="98" spans="1:14" x14ac:dyDescent="0.25">
      <c r="A98" s="329"/>
      <c r="B98" s="330"/>
      <c r="C98" s="123" t="s">
        <v>292</v>
      </c>
      <c r="D98" s="123" t="s">
        <v>293</v>
      </c>
      <c r="E98" s="123" t="s">
        <v>290</v>
      </c>
      <c r="F98" s="123" t="s">
        <v>294</v>
      </c>
      <c r="G98" s="123" t="s">
        <v>293</v>
      </c>
      <c r="H98" s="123" t="s">
        <v>290</v>
      </c>
      <c r="I98" s="123" t="s">
        <v>292</v>
      </c>
      <c r="J98" s="123" t="s">
        <v>293</v>
      </c>
      <c r="K98" s="123" t="s">
        <v>290</v>
      </c>
      <c r="L98" s="123" t="s">
        <v>292</v>
      </c>
      <c r="M98" s="123" t="s">
        <v>291</v>
      </c>
      <c r="N98" s="123" t="s">
        <v>290</v>
      </c>
    </row>
    <row r="99" spans="1:14" ht="45" customHeight="1" x14ac:dyDescent="0.25">
      <c r="A99" s="319" t="str">
        <f>'[1]Outcome 4'!A1:AB1</f>
        <v>OUTCOME 4: Provide boys and girls at risk and survivors of violence, exploitation and abuse with access to an improved and equitable prevention and response</v>
      </c>
      <c r="B99" s="319"/>
      <c r="C99" s="319"/>
      <c r="D99" s="319"/>
      <c r="E99" s="319"/>
      <c r="F99" s="319"/>
      <c r="G99" s="319"/>
      <c r="H99" s="319"/>
      <c r="I99" s="319"/>
      <c r="J99" s="319"/>
      <c r="K99" s="319"/>
      <c r="L99" s="319"/>
      <c r="M99" s="319"/>
      <c r="N99" s="319"/>
    </row>
    <row r="100" spans="1:14" ht="45" customHeight="1" x14ac:dyDescent="0.25">
      <c r="A100" s="320" t="str">
        <f>'[1]Outcome 4'!A10:Q10</f>
        <v xml:space="preserve">OUTPUT 4.1: Policies, national plans and guidelines to support national child protection systems planning, operations, budgeting and advocacy developed and implemented </v>
      </c>
      <c r="B100" s="320"/>
      <c r="C100" s="122">
        <f>'[1]Outcome 4'!C13</f>
        <v>5170000</v>
      </c>
      <c r="D100" s="121">
        <f>'[1]Outcome 4'!C14</f>
        <v>0.2</v>
      </c>
      <c r="E100" s="121">
        <f>'[1]Outcome 4'!C15</f>
        <v>0.8</v>
      </c>
      <c r="F100" s="120">
        <v>1584000</v>
      </c>
      <c r="G100" s="119">
        <v>0.2</v>
      </c>
      <c r="H100" s="119">
        <v>0.8</v>
      </c>
      <c r="I100" s="118">
        <v>1584000</v>
      </c>
      <c r="J100" s="117">
        <f>'[1]Outcome 4'!E14</f>
        <v>0.1</v>
      </c>
      <c r="K100" s="117">
        <f>'[1]Outcome 4'!E15</f>
        <v>0.9</v>
      </c>
      <c r="L100" s="116" t="s">
        <v>289</v>
      </c>
      <c r="M100" s="116" t="s">
        <v>289</v>
      </c>
      <c r="N100" s="116" t="s">
        <v>289</v>
      </c>
    </row>
    <row r="101" spans="1:14" ht="45" customHeight="1" x14ac:dyDescent="0.25">
      <c r="A101" s="320" t="str">
        <f>'[1]Outcome 4'!A26:Q26</f>
        <v xml:space="preserve">OUTPUT 4.2: Holistic and integrated CP services offered to boys and girls at risk and survivors of violence, abuse and exploitation </v>
      </c>
      <c r="B101" s="320"/>
      <c r="C101" s="122">
        <f>'[1]Outcome 4'!C29</f>
        <v>19413000</v>
      </c>
      <c r="D101" s="121">
        <f>'[1]Outcome 4'!C30</f>
        <v>0.4</v>
      </c>
      <c r="E101" s="121">
        <f>'[1]Outcome 4'!C31</f>
        <v>0.6</v>
      </c>
      <c r="F101" s="120">
        <v>21384000</v>
      </c>
      <c r="G101" s="119">
        <v>0.4</v>
      </c>
      <c r="H101" s="119">
        <v>0.6</v>
      </c>
      <c r="I101" s="118">
        <v>21384000</v>
      </c>
      <c r="J101" s="117">
        <f>'[1]Outcome 4'!E30</f>
        <v>0.3</v>
      </c>
      <c r="K101" s="117">
        <f>'[1]Outcome 4'!E31</f>
        <v>0.7</v>
      </c>
      <c r="L101" s="116" t="s">
        <v>289</v>
      </c>
      <c r="M101" s="116" t="s">
        <v>289</v>
      </c>
      <c r="N101" s="116" t="s">
        <v>289</v>
      </c>
    </row>
    <row r="102" spans="1:14" ht="45" customHeight="1" x14ac:dyDescent="0.25">
      <c r="A102" s="320" t="str">
        <f>'[1]Outcome 4'!A46:Q46</f>
        <v>OUTPUT 4.3: Vulnerable children, families and communities supported to promote practices that protect them</v>
      </c>
      <c r="B102" s="320"/>
      <c r="C102" s="122">
        <f>'[1]Outcome 4'!C49</f>
        <v>7549000</v>
      </c>
      <c r="D102" s="121">
        <f>'[1]Outcome 4'!C50</f>
        <v>0.4</v>
      </c>
      <c r="E102" s="121">
        <f>'[1]Outcome 4'!C51</f>
        <v>0.6</v>
      </c>
      <c r="F102" s="120">
        <v>16632000</v>
      </c>
      <c r="G102" s="119">
        <v>0.4</v>
      </c>
      <c r="H102" s="119">
        <v>0.6</v>
      </c>
      <c r="I102" s="118">
        <v>16632000</v>
      </c>
      <c r="J102" s="117">
        <f>'[1]Outcome 4'!E50</f>
        <v>0.3</v>
      </c>
      <c r="K102" s="117">
        <f>'[1]Outcome 4'!E51</f>
        <v>0.7</v>
      </c>
      <c r="L102" s="116" t="s">
        <v>289</v>
      </c>
      <c r="M102" s="116" t="s">
        <v>289</v>
      </c>
      <c r="N102" s="116" t="s">
        <v>289</v>
      </c>
    </row>
    <row r="103" spans="1:14" x14ac:dyDescent="0.25">
      <c r="C103" s="115"/>
      <c r="D103" s="115"/>
      <c r="E103" s="115"/>
      <c r="F103" s="115"/>
      <c r="G103" s="115"/>
      <c r="H103" s="115"/>
      <c r="I103" s="115"/>
      <c r="J103" s="115"/>
      <c r="K103" s="115"/>
      <c r="L103" s="115"/>
      <c r="M103" s="115"/>
      <c r="N103" s="115"/>
    </row>
  </sheetData>
  <mergeCells count="44">
    <mergeCell ref="F32:H32"/>
    <mergeCell ref="I32:K32"/>
    <mergeCell ref="L32:N32"/>
    <mergeCell ref="A34:N34"/>
    <mergeCell ref="A39:B39"/>
    <mergeCell ref="A35:B35"/>
    <mergeCell ref="A36:B36"/>
    <mergeCell ref="C32:E32"/>
    <mergeCell ref="A37:B37"/>
    <mergeCell ref="A38:B38"/>
    <mergeCell ref="A7:B7"/>
    <mergeCell ref="A12:B12"/>
    <mergeCell ref="A27:B27"/>
    <mergeCell ref="A32:A33"/>
    <mergeCell ref="B32:B33"/>
    <mergeCell ref="A71:B71"/>
    <mergeCell ref="A68:A69"/>
    <mergeCell ref="B68:B69"/>
    <mergeCell ref="A40:B40"/>
    <mergeCell ref="A41:B41"/>
    <mergeCell ref="A43:B43"/>
    <mergeCell ref="A44:B44"/>
    <mergeCell ref="A54:B54"/>
    <mergeCell ref="A59:B59"/>
    <mergeCell ref="A42:N42"/>
    <mergeCell ref="C68:E68"/>
    <mergeCell ref="F68:H68"/>
    <mergeCell ref="I68:K68"/>
    <mergeCell ref="L68:N68"/>
    <mergeCell ref="A70:N70"/>
    <mergeCell ref="A72:B72"/>
    <mergeCell ref="A73:B73"/>
    <mergeCell ref="A102:B102"/>
    <mergeCell ref="A83:B83"/>
    <mergeCell ref="A88:B88"/>
    <mergeCell ref="A97:A98"/>
    <mergeCell ref="B97:B98"/>
    <mergeCell ref="I97:K97"/>
    <mergeCell ref="L97:N97"/>
    <mergeCell ref="A99:N99"/>
    <mergeCell ref="A100:B100"/>
    <mergeCell ref="A101:B101"/>
    <mergeCell ref="C97:E97"/>
    <mergeCell ref="F97:H97"/>
  </mergeCells>
  <hyperlinks>
    <hyperlink ref="B52" r:id="rId1" display="nisen@unfpa.org" xr:uid="{00000000-0004-0000-0000-000000000000}"/>
  </hyperlinks>
  <pageMargins left="0.7" right="0.7" top="0.75" bottom="0.75" header="0.3" footer="0.3"/>
  <pageSetup paperSize="8" scale="46"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1216"/>
  <sheetViews>
    <sheetView tabSelected="1" topLeftCell="A379" zoomScale="80" zoomScaleNormal="80" zoomScaleSheetLayoutView="100" workbookViewId="0">
      <selection activeCell="A393" sqref="A393"/>
    </sheetView>
  </sheetViews>
  <sheetFormatPr defaultColWidth="14.42578125" defaultRowHeight="15" customHeight="1" x14ac:dyDescent="0.25"/>
  <cols>
    <col min="1" max="1" width="23.7109375" style="285" customWidth="1"/>
    <col min="2" max="2" width="3.42578125" style="285" customWidth="1"/>
    <col min="3" max="3" width="31.42578125" style="285" customWidth="1"/>
    <col min="4" max="4" width="6.28515625" style="285" customWidth="1"/>
    <col min="5" max="5" width="67.28515625" style="285" customWidth="1"/>
    <col min="6" max="6" width="50.28515625" style="285" customWidth="1"/>
    <col min="7" max="7" width="11.5703125" style="285" customWidth="1"/>
    <col min="8" max="8" width="13.42578125" style="285" customWidth="1"/>
    <col min="9" max="9" width="12.85546875" style="285" customWidth="1"/>
    <col min="10" max="12" width="15.7109375" style="278" customWidth="1"/>
    <col min="13" max="14" width="9.7109375" style="278" customWidth="1"/>
    <col min="15" max="15" width="10" style="278" customWidth="1"/>
    <col min="16" max="16" width="9.7109375" style="278" customWidth="1"/>
    <col min="17" max="17" width="9.85546875" style="278" customWidth="1"/>
    <col min="18" max="20" width="9.28515625" style="236" customWidth="1"/>
    <col min="21" max="44" width="14.42578125" style="236"/>
    <col min="45" max="16384" width="14.42578125" style="285"/>
  </cols>
  <sheetData>
    <row r="1" spans="1:44" ht="15" customHeight="1" x14ac:dyDescent="0.25">
      <c r="A1" s="464" t="s">
        <v>263</v>
      </c>
      <c r="B1" s="464"/>
      <c r="C1" s="464"/>
      <c r="D1" s="464"/>
      <c r="E1" s="464"/>
      <c r="F1" s="464"/>
      <c r="G1" s="464"/>
      <c r="H1" s="464"/>
      <c r="I1" s="464"/>
      <c r="J1" s="464"/>
      <c r="K1" s="464"/>
      <c r="L1" s="464"/>
      <c r="M1" s="464"/>
      <c r="N1" s="464"/>
      <c r="O1" s="464"/>
      <c r="P1" s="464"/>
      <c r="Q1" s="464"/>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row>
    <row r="2" spans="1:44" ht="15" customHeight="1" x14ac:dyDescent="0.25">
      <c r="A2" s="464"/>
      <c r="B2" s="464"/>
      <c r="C2" s="464"/>
      <c r="D2" s="464"/>
      <c r="E2" s="464"/>
      <c r="F2" s="464"/>
      <c r="G2" s="464"/>
      <c r="H2" s="464"/>
      <c r="I2" s="464"/>
      <c r="J2" s="464"/>
      <c r="K2" s="464"/>
      <c r="L2" s="464"/>
      <c r="M2" s="464"/>
      <c r="N2" s="464"/>
      <c r="O2" s="464"/>
      <c r="P2" s="464"/>
      <c r="Q2" s="464"/>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1:44" ht="12.75" customHeight="1" x14ac:dyDescent="0.25">
      <c r="A3" s="173"/>
      <c r="B3" s="174"/>
      <c r="C3" s="174"/>
      <c r="D3" s="175"/>
      <c r="E3" s="175"/>
      <c r="F3" s="175"/>
      <c r="G3" s="175"/>
      <c r="H3" s="175"/>
      <c r="I3" s="174"/>
      <c r="J3" s="406">
        <v>2017</v>
      </c>
      <c r="K3" s="405"/>
      <c r="L3" s="406">
        <v>2018</v>
      </c>
      <c r="M3" s="405"/>
      <c r="N3" s="406">
        <v>2019</v>
      </c>
      <c r="O3" s="405"/>
      <c r="P3" s="406">
        <v>2020</v>
      </c>
      <c r="Q3" s="405"/>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1:44" s="286" customFormat="1" x14ac:dyDescent="0.25">
      <c r="A4" s="160" t="s">
        <v>2</v>
      </c>
      <c r="B4" s="165" t="s">
        <v>3</v>
      </c>
      <c r="C4" s="160" t="s">
        <v>4</v>
      </c>
      <c r="D4" s="160" t="s">
        <v>69</v>
      </c>
      <c r="E4" s="160" t="s">
        <v>67</v>
      </c>
      <c r="F4" s="160" t="s">
        <v>68</v>
      </c>
      <c r="G4" s="160" t="s">
        <v>70</v>
      </c>
      <c r="H4" s="160" t="s">
        <v>95</v>
      </c>
      <c r="I4" s="165" t="s">
        <v>5</v>
      </c>
      <c r="J4" s="163" t="s">
        <v>105</v>
      </c>
      <c r="K4" s="163" t="s">
        <v>285</v>
      </c>
      <c r="L4" s="163" t="s">
        <v>105</v>
      </c>
      <c r="M4" s="163" t="s">
        <v>285</v>
      </c>
      <c r="N4" s="163" t="s">
        <v>105</v>
      </c>
      <c r="O4" s="163" t="s">
        <v>285</v>
      </c>
      <c r="P4" s="163" t="s">
        <v>105</v>
      </c>
      <c r="Q4" s="163" t="s">
        <v>285</v>
      </c>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row>
    <row r="5" spans="1:44" ht="12.75" customHeight="1" x14ac:dyDescent="0.25">
      <c r="A5" s="465" t="s">
        <v>353</v>
      </c>
      <c r="B5" s="418" t="s">
        <v>6</v>
      </c>
      <c r="C5" s="418" t="s">
        <v>7</v>
      </c>
      <c r="D5" s="418" t="s">
        <v>88</v>
      </c>
      <c r="E5" s="418" t="s">
        <v>71</v>
      </c>
      <c r="F5" s="418" t="s">
        <v>8</v>
      </c>
      <c r="G5" s="418" t="s">
        <v>80</v>
      </c>
      <c r="H5" s="315" t="s">
        <v>89</v>
      </c>
      <c r="I5" s="166">
        <v>0.26</v>
      </c>
      <c r="J5" s="14">
        <v>0.5</v>
      </c>
      <c r="K5" s="14">
        <v>0.26</v>
      </c>
      <c r="L5" s="15">
        <v>0.35</v>
      </c>
      <c r="M5" s="15">
        <v>0.27</v>
      </c>
      <c r="N5" s="15">
        <v>0.4</v>
      </c>
      <c r="O5" s="12"/>
      <c r="P5" s="15">
        <v>0.45</v>
      </c>
      <c r="Q5" s="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row>
    <row r="6" spans="1:44" ht="12.75" customHeight="1" x14ac:dyDescent="0.25">
      <c r="A6" s="466"/>
      <c r="B6" s="418"/>
      <c r="C6" s="418"/>
      <c r="D6" s="418"/>
      <c r="E6" s="418"/>
      <c r="F6" s="418"/>
      <c r="G6" s="418"/>
      <c r="H6" s="315" t="s">
        <v>0</v>
      </c>
      <c r="I6" s="166"/>
      <c r="J6" s="14"/>
      <c r="K6" s="14"/>
      <c r="L6" s="15"/>
      <c r="M6" s="12"/>
      <c r="N6" s="12"/>
      <c r="O6" s="12"/>
      <c r="P6" s="15"/>
      <c r="Q6" s="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row>
    <row r="7" spans="1:44" ht="12.75" customHeight="1" x14ac:dyDescent="0.25">
      <c r="A7" s="466"/>
      <c r="B7" s="418"/>
      <c r="C7" s="418"/>
      <c r="D7" s="418"/>
      <c r="E7" s="418"/>
      <c r="F7" s="418"/>
      <c r="G7" s="418"/>
      <c r="H7" s="315" t="s">
        <v>1</v>
      </c>
      <c r="I7" s="166"/>
      <c r="J7" s="14"/>
      <c r="K7" s="14"/>
      <c r="L7" s="15"/>
      <c r="M7" s="12"/>
      <c r="N7" s="12"/>
      <c r="O7" s="12"/>
      <c r="P7" s="15"/>
      <c r="Q7" s="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row>
    <row r="8" spans="1:44" ht="12.75" customHeight="1" x14ac:dyDescent="0.25">
      <c r="A8" s="466"/>
      <c r="B8" s="418"/>
      <c r="C8" s="418"/>
      <c r="D8" s="418"/>
      <c r="E8" s="418"/>
      <c r="F8" s="418"/>
      <c r="G8" s="418"/>
      <c r="H8" s="315" t="s">
        <v>90</v>
      </c>
      <c r="I8" s="166"/>
      <c r="J8" s="14"/>
      <c r="K8" s="14"/>
      <c r="L8" s="15"/>
      <c r="M8" s="12"/>
      <c r="N8" s="12"/>
      <c r="O8" s="12"/>
      <c r="P8" s="15"/>
      <c r="Q8" s="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row>
    <row r="9" spans="1:44" ht="12.75" customHeight="1" x14ac:dyDescent="0.25">
      <c r="A9" s="466"/>
      <c r="B9" s="418" t="s">
        <v>9</v>
      </c>
      <c r="C9" s="418" t="s">
        <v>241</v>
      </c>
      <c r="D9" s="418" t="s">
        <v>88</v>
      </c>
      <c r="E9" s="418" t="s">
        <v>72</v>
      </c>
      <c r="F9" s="418" t="s">
        <v>77</v>
      </c>
      <c r="G9" s="418" t="s">
        <v>81</v>
      </c>
      <c r="H9" s="315" t="s">
        <v>89</v>
      </c>
      <c r="I9" s="166" t="s">
        <v>223</v>
      </c>
      <c r="J9" s="14">
        <v>0.2167</v>
      </c>
      <c r="K9" s="167">
        <v>0.34</v>
      </c>
      <c r="L9" s="15">
        <v>0.3</v>
      </c>
      <c r="M9" s="15">
        <v>0.28000000000000003</v>
      </c>
      <c r="N9" s="15">
        <v>0.4</v>
      </c>
      <c r="O9" s="12"/>
      <c r="P9" s="15">
        <v>0.5</v>
      </c>
      <c r="Q9" s="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row>
    <row r="10" spans="1:44" ht="12.75" customHeight="1" x14ac:dyDescent="0.25">
      <c r="A10" s="466"/>
      <c r="B10" s="418"/>
      <c r="C10" s="418"/>
      <c r="D10" s="418"/>
      <c r="E10" s="418"/>
      <c r="F10" s="418"/>
      <c r="G10" s="418"/>
      <c r="H10" s="315" t="s">
        <v>0</v>
      </c>
      <c r="I10" s="166"/>
      <c r="J10" s="14"/>
      <c r="K10" s="164"/>
      <c r="L10" s="15"/>
      <c r="M10" s="12"/>
      <c r="N10" s="12"/>
      <c r="O10" s="12"/>
      <c r="P10" s="15"/>
      <c r="Q10" s="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row>
    <row r="11" spans="1:44" ht="12.75" customHeight="1" x14ac:dyDescent="0.25">
      <c r="A11" s="466"/>
      <c r="B11" s="418"/>
      <c r="C11" s="418"/>
      <c r="D11" s="418"/>
      <c r="E11" s="418"/>
      <c r="F11" s="418"/>
      <c r="G11" s="418"/>
      <c r="H11" s="315" t="s">
        <v>1</v>
      </c>
      <c r="I11" s="166"/>
      <c r="J11" s="14"/>
      <c r="K11" s="164"/>
      <c r="L11" s="15"/>
      <c r="M11" s="12"/>
      <c r="N11" s="12"/>
      <c r="O11" s="12"/>
      <c r="P11" s="15"/>
      <c r="Q11" s="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row>
    <row r="12" spans="1:44" ht="12.75" customHeight="1" x14ac:dyDescent="0.25">
      <c r="A12" s="466"/>
      <c r="B12" s="418"/>
      <c r="C12" s="418"/>
      <c r="D12" s="418"/>
      <c r="E12" s="418"/>
      <c r="F12" s="418"/>
      <c r="G12" s="418"/>
      <c r="H12" s="315" t="s">
        <v>90</v>
      </c>
      <c r="I12" s="166"/>
      <c r="J12" s="14"/>
      <c r="K12" s="164"/>
      <c r="L12" s="15"/>
      <c r="M12" s="12"/>
      <c r="N12" s="12"/>
      <c r="O12" s="12"/>
      <c r="P12" s="15"/>
      <c r="Q12" s="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row>
    <row r="13" spans="1:44" ht="12.75" customHeight="1" x14ac:dyDescent="0.25">
      <c r="A13" s="466"/>
      <c r="B13" s="418" t="s">
        <v>10</v>
      </c>
      <c r="C13" s="418" t="s">
        <v>11</v>
      </c>
      <c r="D13" s="418" t="s">
        <v>83</v>
      </c>
      <c r="E13" s="418" t="s">
        <v>73</v>
      </c>
      <c r="F13" s="418" t="s">
        <v>8</v>
      </c>
      <c r="G13" s="407" t="s">
        <v>80</v>
      </c>
      <c r="H13" s="315" t="s">
        <v>89</v>
      </c>
      <c r="I13" s="168" t="s">
        <v>12</v>
      </c>
      <c r="J13" s="169" t="s">
        <v>13</v>
      </c>
      <c r="K13" s="14">
        <v>0.36</v>
      </c>
      <c r="L13" s="15">
        <v>0.45</v>
      </c>
      <c r="M13" s="15">
        <v>0.4</v>
      </c>
      <c r="N13" s="15">
        <v>0.47</v>
      </c>
      <c r="O13" s="15"/>
      <c r="P13" s="15">
        <v>0.5</v>
      </c>
      <c r="Q13" s="15"/>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row>
    <row r="14" spans="1:44" ht="12.75" customHeight="1" x14ac:dyDescent="0.25">
      <c r="A14" s="466"/>
      <c r="B14" s="418"/>
      <c r="C14" s="418"/>
      <c r="D14" s="418"/>
      <c r="E14" s="418"/>
      <c r="F14" s="418"/>
      <c r="G14" s="408"/>
      <c r="H14" s="315" t="s">
        <v>0</v>
      </c>
      <c r="I14" s="168"/>
      <c r="J14" s="169"/>
      <c r="K14" s="14"/>
      <c r="L14" s="15"/>
      <c r="M14" s="15"/>
      <c r="N14" s="15"/>
      <c r="O14" s="15"/>
      <c r="P14" s="15"/>
      <c r="Q14" s="15"/>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row>
    <row r="15" spans="1:44" ht="12.75" customHeight="1" x14ac:dyDescent="0.25">
      <c r="A15" s="466"/>
      <c r="B15" s="418"/>
      <c r="C15" s="418"/>
      <c r="D15" s="418"/>
      <c r="E15" s="418"/>
      <c r="F15" s="418"/>
      <c r="G15" s="408"/>
      <c r="H15" s="315" t="s">
        <v>1</v>
      </c>
      <c r="I15" s="168"/>
      <c r="J15" s="169"/>
      <c r="K15" s="14"/>
      <c r="L15" s="15"/>
      <c r="M15" s="15"/>
      <c r="N15" s="15"/>
      <c r="O15" s="15"/>
      <c r="P15" s="15"/>
      <c r="Q15" s="15"/>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row>
    <row r="16" spans="1:44" ht="12.75" customHeight="1" x14ac:dyDescent="0.25">
      <c r="A16" s="466"/>
      <c r="B16" s="418"/>
      <c r="C16" s="418"/>
      <c r="D16" s="418"/>
      <c r="E16" s="418"/>
      <c r="F16" s="418"/>
      <c r="G16" s="409"/>
      <c r="H16" s="315" t="s">
        <v>90</v>
      </c>
      <c r="I16" s="168"/>
      <c r="J16" s="169"/>
      <c r="K16" s="14"/>
      <c r="L16" s="15"/>
      <c r="M16" s="15"/>
      <c r="N16" s="15"/>
      <c r="O16" s="15"/>
      <c r="P16" s="15"/>
      <c r="Q16" s="15"/>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row>
    <row r="17" spans="1:44" ht="12.75" customHeight="1" x14ac:dyDescent="0.25">
      <c r="A17" s="466"/>
      <c r="B17" s="418" t="s">
        <v>14</v>
      </c>
      <c r="C17" s="418" t="s">
        <v>15</v>
      </c>
      <c r="D17" s="418" t="s">
        <v>83</v>
      </c>
      <c r="E17" s="418" t="s">
        <v>74</v>
      </c>
      <c r="F17" s="418" t="s">
        <v>8</v>
      </c>
      <c r="G17" s="418" t="s">
        <v>80</v>
      </c>
      <c r="H17" s="315" t="s">
        <v>89</v>
      </c>
      <c r="I17" s="168" t="s">
        <v>16</v>
      </c>
      <c r="J17" s="169"/>
      <c r="K17" s="14">
        <v>0.17</v>
      </c>
      <c r="L17" s="15">
        <v>0.3</v>
      </c>
      <c r="M17" s="15">
        <v>0.21</v>
      </c>
      <c r="N17" s="15">
        <v>0.4</v>
      </c>
      <c r="O17" s="15"/>
      <c r="P17" s="15">
        <v>0.5</v>
      </c>
      <c r="Q17" s="15"/>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row>
    <row r="18" spans="1:44" ht="12.75" customHeight="1" x14ac:dyDescent="0.25">
      <c r="A18" s="466"/>
      <c r="B18" s="418"/>
      <c r="C18" s="418"/>
      <c r="D18" s="418"/>
      <c r="E18" s="418"/>
      <c r="F18" s="418"/>
      <c r="G18" s="418"/>
      <c r="H18" s="315" t="s">
        <v>0</v>
      </c>
      <c r="I18" s="168"/>
      <c r="J18" s="169"/>
      <c r="K18" s="14"/>
      <c r="L18" s="12"/>
      <c r="M18" s="15"/>
      <c r="N18" s="15"/>
      <c r="O18" s="15"/>
      <c r="P18" s="12"/>
      <c r="Q18" s="15"/>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row>
    <row r="19" spans="1:44" ht="12.75" customHeight="1" x14ac:dyDescent="0.25">
      <c r="A19" s="466"/>
      <c r="B19" s="418"/>
      <c r="C19" s="418"/>
      <c r="D19" s="418"/>
      <c r="E19" s="418"/>
      <c r="F19" s="418"/>
      <c r="G19" s="418"/>
      <c r="H19" s="315" t="s">
        <v>1</v>
      </c>
      <c r="I19" s="168"/>
      <c r="J19" s="169"/>
      <c r="K19" s="14"/>
      <c r="L19" s="12"/>
      <c r="M19" s="15"/>
      <c r="N19" s="15"/>
      <c r="O19" s="15"/>
      <c r="P19" s="12"/>
      <c r="Q19" s="15"/>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row>
    <row r="20" spans="1:44" ht="12.75" customHeight="1" x14ac:dyDescent="0.25">
      <c r="A20" s="466"/>
      <c r="B20" s="418"/>
      <c r="C20" s="418"/>
      <c r="D20" s="418"/>
      <c r="E20" s="418"/>
      <c r="F20" s="418"/>
      <c r="G20" s="418"/>
      <c r="H20" s="315" t="s">
        <v>90</v>
      </c>
      <c r="I20" s="168"/>
      <c r="J20" s="169"/>
      <c r="K20" s="14"/>
      <c r="L20" s="12"/>
      <c r="M20" s="15"/>
      <c r="N20" s="15"/>
      <c r="O20" s="15"/>
      <c r="P20" s="12"/>
      <c r="Q20" s="15"/>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row>
    <row r="21" spans="1:44" ht="12.75" customHeight="1" x14ac:dyDescent="0.25">
      <c r="A21" s="466"/>
      <c r="B21" s="418" t="s">
        <v>17</v>
      </c>
      <c r="C21" s="418" t="s">
        <v>18</v>
      </c>
      <c r="D21" s="418" t="s">
        <v>99</v>
      </c>
      <c r="E21" s="418" t="s">
        <v>75</v>
      </c>
      <c r="F21" s="418" t="s">
        <v>78</v>
      </c>
      <c r="G21" s="418" t="s">
        <v>82</v>
      </c>
      <c r="H21" s="315" t="s">
        <v>89</v>
      </c>
      <c r="I21" s="170">
        <v>7771</v>
      </c>
      <c r="J21" s="10">
        <v>12000</v>
      </c>
      <c r="K21" s="10">
        <v>7771</v>
      </c>
      <c r="L21" s="11">
        <v>12000</v>
      </c>
      <c r="M21" s="11">
        <v>5331</v>
      </c>
      <c r="N21" s="11">
        <v>12000</v>
      </c>
      <c r="O21" s="11"/>
      <c r="P21" s="11">
        <v>12000</v>
      </c>
      <c r="Q21" s="11"/>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row>
    <row r="22" spans="1:44" ht="12.75" customHeight="1" x14ac:dyDescent="0.25">
      <c r="A22" s="466"/>
      <c r="B22" s="418"/>
      <c r="C22" s="418"/>
      <c r="D22" s="418"/>
      <c r="E22" s="418"/>
      <c r="F22" s="418"/>
      <c r="G22" s="418"/>
      <c r="H22" s="315" t="s">
        <v>0</v>
      </c>
      <c r="I22" s="166"/>
      <c r="J22" s="10"/>
      <c r="K22" s="10"/>
      <c r="L22" s="11"/>
      <c r="M22" s="11"/>
      <c r="N22" s="11"/>
      <c r="O22" s="11"/>
      <c r="P22" s="11"/>
      <c r="Q22" s="11"/>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row>
    <row r="23" spans="1:44" ht="12.75" customHeight="1" x14ac:dyDescent="0.25">
      <c r="A23" s="466"/>
      <c r="B23" s="418"/>
      <c r="C23" s="418"/>
      <c r="D23" s="418"/>
      <c r="E23" s="418"/>
      <c r="F23" s="418"/>
      <c r="G23" s="418"/>
      <c r="H23" s="315" t="s">
        <v>1</v>
      </c>
      <c r="I23" s="166"/>
      <c r="J23" s="10"/>
      <c r="K23" s="171"/>
      <c r="L23" s="171"/>
      <c r="M23" s="171"/>
      <c r="N23" s="11"/>
      <c r="O23" s="11"/>
      <c r="P23" s="11"/>
      <c r="Q23" s="11"/>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row>
    <row r="24" spans="1:44" x14ac:dyDescent="0.25">
      <c r="A24" s="466"/>
      <c r="B24" s="418"/>
      <c r="C24" s="418"/>
      <c r="D24" s="418"/>
      <c r="E24" s="418"/>
      <c r="F24" s="418"/>
      <c r="G24" s="418"/>
      <c r="H24" s="315" t="s">
        <v>90</v>
      </c>
      <c r="I24" s="166"/>
      <c r="J24" s="10"/>
      <c r="K24" s="171"/>
      <c r="L24" s="171"/>
      <c r="M24" s="171"/>
      <c r="N24" s="11"/>
      <c r="O24" s="11"/>
      <c r="P24" s="11"/>
      <c r="Q24" s="11"/>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row>
    <row r="25" spans="1:44" ht="12.75" customHeight="1" x14ac:dyDescent="0.25">
      <c r="A25" s="466"/>
      <c r="B25" s="418" t="s">
        <v>19</v>
      </c>
      <c r="C25" s="418" t="s">
        <v>259</v>
      </c>
      <c r="D25" s="418" t="s">
        <v>88</v>
      </c>
      <c r="E25" s="333" t="s">
        <v>346</v>
      </c>
      <c r="F25" s="418" t="s">
        <v>8</v>
      </c>
      <c r="G25" s="418" t="s">
        <v>80</v>
      </c>
      <c r="H25" s="315" t="s">
        <v>89</v>
      </c>
      <c r="I25" s="167"/>
      <c r="J25" s="10"/>
      <c r="K25" s="171" t="s">
        <v>347</v>
      </c>
      <c r="L25" s="171"/>
      <c r="M25" s="171" t="s">
        <v>348</v>
      </c>
      <c r="N25" s="11">
        <v>3</v>
      </c>
      <c r="O25" s="11"/>
      <c r="P25" s="11"/>
      <c r="Q25" s="11"/>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row>
    <row r="26" spans="1:44" ht="12.75" customHeight="1" x14ac:dyDescent="0.25">
      <c r="A26" s="466"/>
      <c r="B26" s="418"/>
      <c r="C26" s="418"/>
      <c r="D26" s="418"/>
      <c r="E26" s="333"/>
      <c r="F26" s="418"/>
      <c r="G26" s="418"/>
      <c r="H26" s="315" t="s">
        <v>0</v>
      </c>
      <c r="I26" s="167"/>
      <c r="J26" s="10"/>
      <c r="K26" s="171"/>
      <c r="L26" s="171"/>
      <c r="M26" s="171"/>
      <c r="N26" s="11"/>
      <c r="O26" s="11"/>
      <c r="P26" s="11"/>
      <c r="Q26" s="11"/>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row>
    <row r="27" spans="1:44" ht="12.75" customHeight="1" x14ac:dyDescent="0.25">
      <c r="A27" s="466"/>
      <c r="B27" s="418"/>
      <c r="C27" s="418"/>
      <c r="D27" s="418"/>
      <c r="E27" s="333"/>
      <c r="F27" s="418"/>
      <c r="G27" s="418"/>
      <c r="H27" s="315" t="s">
        <v>1</v>
      </c>
      <c r="I27" s="167"/>
      <c r="J27" s="10"/>
      <c r="K27" s="171"/>
      <c r="L27" s="171"/>
      <c r="M27" s="171"/>
      <c r="N27" s="11"/>
      <c r="O27" s="11"/>
      <c r="P27" s="11"/>
      <c r="Q27" s="11"/>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row>
    <row r="28" spans="1:44" s="278" customFormat="1" ht="12.75" customHeight="1" x14ac:dyDescent="0.25">
      <c r="A28" s="467"/>
      <c r="B28" s="418"/>
      <c r="C28" s="418"/>
      <c r="D28" s="418"/>
      <c r="E28" s="333"/>
      <c r="F28" s="418"/>
      <c r="G28" s="418"/>
      <c r="H28" s="315" t="s">
        <v>90</v>
      </c>
      <c r="I28" s="167"/>
      <c r="J28" s="10"/>
      <c r="K28" s="171"/>
      <c r="L28" s="171"/>
      <c r="M28" s="171"/>
      <c r="N28" s="11"/>
      <c r="O28" s="11"/>
      <c r="P28" s="11"/>
      <c r="Q28" s="11"/>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row>
    <row r="29" spans="1:44" s="278" customFormat="1" ht="12.75" customHeight="1" x14ac:dyDescent="0.25">
      <c r="A29" s="172"/>
      <c r="B29" s="111"/>
      <c r="C29" s="310"/>
      <c r="D29" s="310"/>
      <c r="E29" s="310"/>
      <c r="F29" s="310"/>
      <c r="G29" s="310"/>
      <c r="H29" s="310"/>
      <c r="I29" s="459"/>
      <c r="J29" s="388"/>
      <c r="K29" s="388"/>
      <c r="L29" s="388"/>
      <c r="M29" s="388"/>
      <c r="N29" s="388"/>
      <c r="O29" s="388"/>
      <c r="P29" s="388"/>
      <c r="Q29" s="388"/>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row>
    <row r="30" spans="1:44" ht="12.75" customHeight="1" x14ac:dyDescent="0.25">
      <c r="A30" s="173"/>
      <c r="B30" s="174"/>
      <c r="C30" s="174"/>
      <c r="D30" s="175"/>
      <c r="E30" s="175"/>
      <c r="F30" s="175"/>
      <c r="G30" s="175"/>
      <c r="H30" s="175"/>
      <c r="I30" s="174"/>
      <c r="J30" s="406">
        <v>2017</v>
      </c>
      <c r="K30" s="405"/>
      <c r="L30" s="406">
        <v>2018</v>
      </c>
      <c r="M30" s="405"/>
      <c r="N30" s="406">
        <v>2019</v>
      </c>
      <c r="O30" s="405"/>
      <c r="P30" s="406">
        <v>2020</v>
      </c>
      <c r="Q30" s="405"/>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row>
    <row r="31" spans="1:44" s="278" customFormat="1" ht="40.5" customHeight="1" x14ac:dyDescent="0.25">
      <c r="A31" s="176" t="s">
        <v>2</v>
      </c>
      <c r="B31" s="177" t="s">
        <v>3</v>
      </c>
      <c r="C31" s="178" t="s">
        <v>4</v>
      </c>
      <c r="D31" s="178" t="s">
        <v>69</v>
      </c>
      <c r="E31" s="178" t="s">
        <v>67</v>
      </c>
      <c r="F31" s="178" t="s">
        <v>68</v>
      </c>
      <c r="G31" s="178" t="s">
        <v>70</v>
      </c>
      <c r="H31" s="160" t="s">
        <v>95</v>
      </c>
      <c r="I31" s="179" t="s">
        <v>5</v>
      </c>
      <c r="J31" s="163" t="s">
        <v>105</v>
      </c>
      <c r="K31" s="163" t="s">
        <v>285</v>
      </c>
      <c r="L31" s="163" t="s">
        <v>105</v>
      </c>
      <c r="M31" s="163" t="s">
        <v>285</v>
      </c>
      <c r="N31" s="163" t="s">
        <v>105</v>
      </c>
      <c r="O31" s="163" t="s">
        <v>285</v>
      </c>
      <c r="P31" s="163" t="s">
        <v>105</v>
      </c>
      <c r="Q31" s="163" t="s">
        <v>285</v>
      </c>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row>
    <row r="32" spans="1:44" ht="12.75" customHeight="1" x14ac:dyDescent="0.25">
      <c r="A32" s="432" t="s">
        <v>21</v>
      </c>
      <c r="B32" s="397" t="s">
        <v>6</v>
      </c>
      <c r="C32" s="397" t="s">
        <v>242</v>
      </c>
      <c r="D32" s="418" t="s">
        <v>99</v>
      </c>
      <c r="E32" s="397" t="s">
        <v>379</v>
      </c>
      <c r="F32" s="425" t="s">
        <v>265</v>
      </c>
      <c r="G32" s="397" t="s">
        <v>82</v>
      </c>
      <c r="H32" s="180" t="s">
        <v>264</v>
      </c>
      <c r="I32" s="155">
        <f>SUM(I33:I36)</f>
        <v>12028</v>
      </c>
      <c r="J32" s="155">
        <f t="shared" ref="J32:L32" si="0">SUM(J33:J36)</f>
        <v>12600</v>
      </c>
      <c r="K32" s="155">
        <f t="shared" si="0"/>
        <v>15349</v>
      </c>
      <c r="L32" s="155">
        <f t="shared" si="0"/>
        <v>11592</v>
      </c>
      <c r="M32" s="59">
        <v>3151</v>
      </c>
      <c r="N32" s="59">
        <f>N33+N34+N35+N36</f>
        <v>12600</v>
      </c>
      <c r="O32" s="59"/>
      <c r="P32" s="59"/>
      <c r="Q32" s="60"/>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row>
    <row r="33" spans="1:44" ht="12.75" customHeight="1" x14ac:dyDescent="0.25">
      <c r="A33" s="433"/>
      <c r="B33" s="398"/>
      <c r="C33" s="398"/>
      <c r="D33" s="418"/>
      <c r="E33" s="398"/>
      <c r="F33" s="426"/>
      <c r="G33" s="398"/>
      <c r="H33" s="181" t="s">
        <v>89</v>
      </c>
      <c r="I33" s="182">
        <v>12028</v>
      </c>
      <c r="J33" s="18">
        <v>12000</v>
      </c>
      <c r="K33" s="18">
        <v>15349</v>
      </c>
      <c r="L33" s="19">
        <v>11040</v>
      </c>
      <c r="M33" s="19"/>
      <c r="N33" s="59">
        <v>11040</v>
      </c>
      <c r="O33" s="19"/>
      <c r="P33" s="19"/>
      <c r="Q33" s="20"/>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row>
    <row r="34" spans="1:44" ht="12.75" customHeight="1" x14ac:dyDescent="0.25">
      <c r="A34" s="433"/>
      <c r="B34" s="398"/>
      <c r="C34" s="398"/>
      <c r="D34" s="418"/>
      <c r="E34" s="398"/>
      <c r="F34" s="426"/>
      <c r="G34" s="398"/>
      <c r="H34" s="183" t="s">
        <v>0</v>
      </c>
      <c r="I34" s="184"/>
      <c r="J34" s="18">
        <v>600</v>
      </c>
      <c r="K34" s="18"/>
      <c r="L34" s="19">
        <v>552</v>
      </c>
      <c r="M34" s="19"/>
      <c r="N34" s="59">
        <v>1560</v>
      </c>
      <c r="O34" s="19"/>
      <c r="P34" s="19"/>
      <c r="Q34" s="20"/>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row>
    <row r="35" spans="1:44" ht="12.75" customHeight="1" x14ac:dyDescent="0.25">
      <c r="A35" s="433"/>
      <c r="B35" s="398"/>
      <c r="C35" s="398"/>
      <c r="D35" s="418"/>
      <c r="E35" s="398"/>
      <c r="F35" s="426"/>
      <c r="G35" s="398"/>
      <c r="H35" s="183" t="s">
        <v>90</v>
      </c>
      <c r="I35" s="184"/>
      <c r="J35" s="18"/>
      <c r="K35" s="18"/>
      <c r="L35" s="19"/>
      <c r="M35" s="19"/>
      <c r="N35" s="59"/>
      <c r="O35" s="19"/>
      <c r="P35" s="19"/>
      <c r="Q35" s="20"/>
      <c r="R35" s="112"/>
      <c r="S35" s="112"/>
      <c r="T35" s="287"/>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row>
    <row r="36" spans="1:44" x14ac:dyDescent="0.25">
      <c r="A36" s="433"/>
      <c r="B36" s="431"/>
      <c r="C36" s="431"/>
      <c r="D36" s="418"/>
      <c r="E36" s="431"/>
      <c r="F36" s="443"/>
      <c r="G36" s="431"/>
      <c r="H36" s="185"/>
      <c r="I36" s="186"/>
      <c r="J36" s="21"/>
      <c r="K36" s="21"/>
      <c r="L36" s="22"/>
      <c r="M36" s="22"/>
      <c r="N36" s="59"/>
      <c r="O36" s="22"/>
      <c r="P36" s="22"/>
      <c r="Q36" s="23"/>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row>
    <row r="37" spans="1:44" ht="12.75" customHeight="1" x14ac:dyDescent="0.25">
      <c r="A37" s="433"/>
      <c r="B37" s="407" t="s">
        <v>9</v>
      </c>
      <c r="C37" s="407" t="s">
        <v>22</v>
      </c>
      <c r="D37" s="418" t="s">
        <v>99</v>
      </c>
      <c r="E37" s="407" t="s">
        <v>380</v>
      </c>
      <c r="F37" s="451" t="s">
        <v>280</v>
      </c>
      <c r="G37" s="407" t="s">
        <v>82</v>
      </c>
      <c r="H37" s="187" t="s">
        <v>264</v>
      </c>
      <c r="I37" s="155"/>
      <c r="J37" s="61"/>
      <c r="K37" s="61"/>
      <c r="L37" s="56"/>
      <c r="M37" s="56"/>
      <c r="N37" s="56"/>
      <c r="O37" s="56"/>
      <c r="P37" s="56"/>
      <c r="Q37" s="56"/>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row>
    <row r="38" spans="1:44" ht="12.75" customHeight="1" x14ac:dyDescent="0.25">
      <c r="A38" s="433"/>
      <c r="B38" s="408"/>
      <c r="C38" s="408"/>
      <c r="D38" s="418"/>
      <c r="E38" s="408"/>
      <c r="F38" s="452"/>
      <c r="G38" s="408"/>
      <c r="H38" s="315" t="s">
        <v>89</v>
      </c>
      <c r="I38" s="182">
        <v>17</v>
      </c>
      <c r="J38" s="24">
        <v>150</v>
      </c>
      <c r="K38" s="24">
        <v>21</v>
      </c>
      <c r="L38" s="25">
        <v>100</v>
      </c>
      <c r="M38" s="25">
        <v>2</v>
      </c>
      <c r="N38" s="25">
        <v>100</v>
      </c>
      <c r="O38" s="25"/>
      <c r="P38" s="25"/>
      <c r="Q38" s="25"/>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1:44" ht="12.75" customHeight="1" x14ac:dyDescent="0.25">
      <c r="A39" s="433"/>
      <c r="B39" s="408"/>
      <c r="C39" s="408"/>
      <c r="D39" s="418"/>
      <c r="E39" s="408"/>
      <c r="F39" s="452"/>
      <c r="G39" s="408"/>
      <c r="H39" s="315" t="s">
        <v>0</v>
      </c>
      <c r="I39" s="182"/>
      <c r="J39" s="24"/>
      <c r="K39" s="24"/>
      <c r="L39" s="25"/>
      <c r="M39" s="25"/>
      <c r="N39" s="25"/>
      <c r="O39" s="25"/>
      <c r="P39" s="25"/>
      <c r="Q39" s="25"/>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row>
    <row r="40" spans="1:44" ht="12.75" customHeight="1" x14ac:dyDescent="0.25">
      <c r="A40" s="433"/>
      <c r="B40" s="408"/>
      <c r="C40" s="408"/>
      <c r="D40" s="418"/>
      <c r="E40" s="408"/>
      <c r="F40" s="452"/>
      <c r="G40" s="408"/>
      <c r="H40" s="315"/>
      <c r="I40" s="182"/>
      <c r="J40" s="24"/>
      <c r="K40" s="24"/>
      <c r="L40" s="25"/>
      <c r="M40" s="25"/>
      <c r="N40" s="25"/>
      <c r="O40" s="25"/>
      <c r="P40" s="25"/>
      <c r="Q40" s="25"/>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row>
    <row r="41" spans="1:44" ht="12.75" customHeight="1" x14ac:dyDescent="0.25">
      <c r="A41" s="434"/>
      <c r="B41" s="409"/>
      <c r="C41" s="409"/>
      <c r="D41" s="418"/>
      <c r="E41" s="409"/>
      <c r="F41" s="453"/>
      <c r="G41" s="409"/>
      <c r="H41" s="315"/>
      <c r="I41" s="182"/>
      <c r="J41" s="24"/>
      <c r="K41" s="24"/>
      <c r="L41" s="25"/>
      <c r="M41" s="25"/>
      <c r="N41" s="25"/>
      <c r="O41" s="25"/>
      <c r="P41" s="25"/>
      <c r="Q41" s="25"/>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row>
    <row r="42" spans="1:44" ht="12.75" customHeight="1" x14ac:dyDescent="0.25">
      <c r="A42" s="278"/>
      <c r="B42" s="7"/>
      <c r="C42" s="188"/>
      <c r="D42" s="188"/>
      <c r="E42" s="188"/>
      <c r="F42" s="188"/>
      <c r="G42" s="188"/>
      <c r="H42" s="188"/>
      <c r="I42" s="158"/>
      <c r="J42" s="8"/>
      <c r="K42" s="8"/>
      <c r="L42" s="9"/>
      <c r="M42" s="9"/>
      <c r="N42" s="9"/>
      <c r="O42" s="9"/>
      <c r="P42" s="9"/>
      <c r="Q42" s="9"/>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row>
    <row r="43" spans="1:44" s="112" customFormat="1" ht="12.75" customHeight="1" x14ac:dyDescent="0.2">
      <c r="A43" s="17" t="s">
        <v>85</v>
      </c>
      <c r="B43" s="157"/>
      <c r="C43" s="157"/>
      <c r="D43" s="157"/>
      <c r="E43" s="157"/>
      <c r="F43" s="157"/>
      <c r="G43" s="158"/>
      <c r="H43" s="8"/>
      <c r="I43" s="8"/>
      <c r="J43" s="9"/>
      <c r="K43" s="9"/>
      <c r="L43" s="9"/>
      <c r="M43" s="9"/>
      <c r="N43" s="9"/>
      <c r="O43" s="9"/>
    </row>
    <row r="44" spans="1:44" s="112" customFormat="1" ht="12.75" customHeight="1" x14ac:dyDescent="0.2">
      <c r="A44" s="338" t="s">
        <v>86</v>
      </c>
      <c r="B44" s="338"/>
      <c r="C44" s="338"/>
      <c r="D44" s="338"/>
      <c r="E44" s="338"/>
      <c r="F44" s="338"/>
      <c r="G44" s="338"/>
      <c r="H44" s="338"/>
      <c r="I44" s="338"/>
      <c r="J44" s="338"/>
      <c r="K44" s="338"/>
      <c r="L44" s="338"/>
      <c r="M44" s="338"/>
      <c r="N44" s="338"/>
      <c r="O44" s="338"/>
      <c r="P44" s="338"/>
      <c r="Q44" s="338"/>
    </row>
    <row r="45" spans="1:44" s="278" customFormat="1" ht="12.75" customHeight="1" x14ac:dyDescent="0.25">
      <c r="A45" s="383" t="s">
        <v>87</v>
      </c>
      <c r="B45" s="383"/>
      <c r="C45" s="383"/>
      <c r="D45" s="383"/>
      <c r="E45" s="383"/>
      <c r="F45" s="383"/>
      <c r="G45" s="383"/>
      <c r="H45" s="383"/>
      <c r="I45" s="383"/>
      <c r="J45" s="383"/>
      <c r="K45" s="383"/>
      <c r="L45" s="383"/>
      <c r="M45" s="383"/>
      <c r="N45" s="383"/>
      <c r="O45" s="383"/>
      <c r="P45" s="383"/>
      <c r="Q45" s="383"/>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row>
    <row r="46" spans="1:44" ht="12.75" customHeight="1" x14ac:dyDescent="0.25">
      <c r="A46" s="173"/>
      <c r="B46" s="410"/>
      <c r="C46" s="388"/>
      <c r="D46" s="278"/>
      <c r="E46" s="278"/>
      <c r="F46" s="278"/>
      <c r="G46" s="278"/>
      <c r="H46" s="278"/>
      <c r="I46" s="416"/>
      <c r="J46" s="388"/>
      <c r="K46" s="388"/>
      <c r="L46" s="389"/>
      <c r="M46" s="389"/>
      <c r="N46" s="389"/>
      <c r="O46" s="389"/>
      <c r="P46" s="389"/>
      <c r="Q46" s="389"/>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row>
    <row r="47" spans="1:44" ht="12.75" customHeight="1" x14ac:dyDescent="0.25">
      <c r="A47" s="173"/>
      <c r="B47" s="174"/>
      <c r="C47" s="174"/>
      <c r="D47" s="175"/>
      <c r="E47" s="175"/>
      <c r="F47" s="175"/>
      <c r="G47" s="175"/>
      <c r="H47" s="175"/>
      <c r="I47" s="175"/>
      <c r="J47" s="428">
        <v>2017</v>
      </c>
      <c r="K47" s="429"/>
      <c r="L47" s="404">
        <v>2018</v>
      </c>
      <c r="M47" s="404"/>
      <c r="N47" s="403">
        <v>2019</v>
      </c>
      <c r="O47" s="403"/>
      <c r="P47" s="403">
        <v>2020</v>
      </c>
      <c r="Q47" s="403"/>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row>
    <row r="48" spans="1:44" x14ac:dyDescent="0.25">
      <c r="A48" s="189" t="s">
        <v>2</v>
      </c>
      <c r="B48" s="190" t="s">
        <v>3</v>
      </c>
      <c r="C48" s="191" t="s">
        <v>23</v>
      </c>
      <c r="D48" s="191" t="s">
        <v>69</v>
      </c>
      <c r="E48" s="191" t="s">
        <v>67</v>
      </c>
      <c r="F48" s="191" t="s">
        <v>68</v>
      </c>
      <c r="G48" s="191" t="s">
        <v>70</v>
      </c>
      <c r="H48" s="192" t="s">
        <v>95</v>
      </c>
      <c r="I48" s="162" t="s">
        <v>5</v>
      </c>
      <c r="J48" s="193" t="s">
        <v>105</v>
      </c>
      <c r="K48" s="194" t="s">
        <v>285</v>
      </c>
      <c r="L48" s="194" t="s">
        <v>105</v>
      </c>
      <c r="M48" s="195" t="s">
        <v>285</v>
      </c>
      <c r="N48" s="196" t="s">
        <v>105</v>
      </c>
      <c r="O48" s="196" t="s">
        <v>285</v>
      </c>
      <c r="P48" s="196" t="s">
        <v>105</v>
      </c>
      <c r="Q48" s="196" t="s">
        <v>285</v>
      </c>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row>
    <row r="49" spans="1:44" ht="12.75" customHeight="1" x14ac:dyDescent="0.25">
      <c r="A49" s="454" t="s">
        <v>354</v>
      </c>
      <c r="B49" s="419" t="s">
        <v>6</v>
      </c>
      <c r="C49" s="397" t="s">
        <v>24</v>
      </c>
      <c r="D49" s="418" t="s">
        <v>99</v>
      </c>
      <c r="E49" s="455" t="s">
        <v>387</v>
      </c>
      <c r="F49" s="425" t="s">
        <v>266</v>
      </c>
      <c r="G49" s="422" t="s">
        <v>82</v>
      </c>
      <c r="H49" s="187" t="s">
        <v>264</v>
      </c>
      <c r="I49" s="150">
        <f>SUM(I50:I53)</f>
        <v>63869</v>
      </c>
      <c r="J49" s="150">
        <f t="shared" ref="J49:Q49" si="1">SUM(J50:J53)</f>
        <v>70000</v>
      </c>
      <c r="K49" s="150">
        <f t="shared" si="1"/>
        <v>96157</v>
      </c>
      <c r="L49" s="150">
        <f t="shared" si="1"/>
        <v>91000.3</v>
      </c>
      <c r="M49" s="150">
        <f t="shared" si="1"/>
        <v>53717</v>
      </c>
      <c r="N49" s="150">
        <f t="shared" si="1"/>
        <v>100000.3</v>
      </c>
      <c r="O49" s="150">
        <f t="shared" si="1"/>
        <v>0</v>
      </c>
      <c r="P49" s="150">
        <f t="shared" si="1"/>
        <v>0</v>
      </c>
      <c r="Q49" s="150">
        <f t="shared" si="1"/>
        <v>0</v>
      </c>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row>
    <row r="50" spans="1:44" ht="12.75" customHeight="1" x14ac:dyDescent="0.25">
      <c r="A50" s="446"/>
      <c r="B50" s="420"/>
      <c r="C50" s="398"/>
      <c r="D50" s="418"/>
      <c r="E50" s="456"/>
      <c r="F50" s="426"/>
      <c r="G50" s="423"/>
      <c r="H50" s="315" t="s">
        <v>89</v>
      </c>
      <c r="I50" s="197">
        <v>63869</v>
      </c>
      <c r="J50" s="18">
        <v>56711</v>
      </c>
      <c r="K50" s="18">
        <v>96157</v>
      </c>
      <c r="L50" s="19">
        <v>73724.3</v>
      </c>
      <c r="M50" s="19">
        <v>51829</v>
      </c>
      <c r="N50" s="19">
        <v>77724.3</v>
      </c>
      <c r="O50" s="19"/>
      <c r="P50" s="19"/>
      <c r="Q50" s="19"/>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row>
    <row r="51" spans="1:44" ht="12.75" customHeight="1" x14ac:dyDescent="0.25">
      <c r="A51" s="446"/>
      <c r="B51" s="420"/>
      <c r="C51" s="398"/>
      <c r="D51" s="418"/>
      <c r="E51" s="456"/>
      <c r="F51" s="426"/>
      <c r="G51" s="423"/>
      <c r="H51" s="315" t="s">
        <v>0</v>
      </c>
      <c r="I51" s="184"/>
      <c r="J51" s="18">
        <v>1191</v>
      </c>
      <c r="K51" s="18"/>
      <c r="L51" s="19">
        <v>1548</v>
      </c>
      <c r="M51" s="19">
        <v>908</v>
      </c>
      <c r="N51" s="19">
        <v>2548</v>
      </c>
      <c r="O51" s="19"/>
      <c r="P51" s="19"/>
      <c r="Q51" s="19"/>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row>
    <row r="52" spans="1:44" ht="12.75" customHeight="1" x14ac:dyDescent="0.25">
      <c r="A52" s="446"/>
      <c r="B52" s="420"/>
      <c r="C52" s="398"/>
      <c r="D52" s="418"/>
      <c r="E52" s="456"/>
      <c r="F52" s="426"/>
      <c r="G52" s="423"/>
      <c r="H52" s="315" t="s">
        <v>1</v>
      </c>
      <c r="I52" s="184"/>
      <c r="J52" s="18">
        <v>756</v>
      </c>
      <c r="K52" s="18"/>
      <c r="L52" s="19">
        <v>983</v>
      </c>
      <c r="M52" s="19">
        <v>344</v>
      </c>
      <c r="N52" s="19">
        <v>1983</v>
      </c>
      <c r="O52" s="19"/>
      <c r="P52" s="19"/>
      <c r="Q52" s="19"/>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row>
    <row r="53" spans="1:44" ht="47.25" customHeight="1" x14ac:dyDescent="0.25">
      <c r="A53" s="446"/>
      <c r="B53" s="421"/>
      <c r="C53" s="430"/>
      <c r="D53" s="418"/>
      <c r="E53" s="457"/>
      <c r="F53" s="427"/>
      <c r="G53" s="424"/>
      <c r="H53" s="315" t="s">
        <v>90</v>
      </c>
      <c r="I53" s="184"/>
      <c r="J53" s="18">
        <v>11342</v>
      </c>
      <c r="K53" s="18"/>
      <c r="L53" s="19">
        <v>14745</v>
      </c>
      <c r="M53" s="19">
        <v>636</v>
      </c>
      <c r="N53" s="19">
        <v>17745</v>
      </c>
      <c r="O53" s="19"/>
      <c r="P53" s="19"/>
      <c r="Q53" s="19"/>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row>
    <row r="54" spans="1:44" x14ac:dyDescent="0.25">
      <c r="A54" s="446"/>
      <c r="B54" s="419" t="s">
        <v>9</v>
      </c>
      <c r="C54" s="397" t="s">
        <v>25</v>
      </c>
      <c r="D54" s="418" t="s">
        <v>99</v>
      </c>
      <c r="E54" s="397" t="s">
        <v>381</v>
      </c>
      <c r="F54" s="425" t="s">
        <v>266</v>
      </c>
      <c r="G54" s="422" t="s">
        <v>82</v>
      </c>
      <c r="H54" s="187" t="s">
        <v>264</v>
      </c>
      <c r="I54" s="198">
        <f>SUM(I55:I58)</f>
        <v>23960</v>
      </c>
      <c r="J54" s="198">
        <f t="shared" ref="J54:Q54" si="2">SUM(J55:J58)</f>
        <v>40000</v>
      </c>
      <c r="K54" s="198">
        <f t="shared" si="2"/>
        <v>37839</v>
      </c>
      <c r="L54" s="198">
        <f t="shared" si="2"/>
        <v>40000</v>
      </c>
      <c r="M54" s="198">
        <f t="shared" si="2"/>
        <v>21896</v>
      </c>
      <c r="N54" s="198">
        <f t="shared" si="2"/>
        <v>40000</v>
      </c>
      <c r="O54" s="198">
        <f t="shared" si="2"/>
        <v>0</v>
      </c>
      <c r="P54" s="198">
        <f t="shared" si="2"/>
        <v>0</v>
      </c>
      <c r="Q54" s="198">
        <f t="shared" si="2"/>
        <v>0</v>
      </c>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row>
    <row r="55" spans="1:44" x14ac:dyDescent="0.25">
      <c r="A55" s="446"/>
      <c r="B55" s="420"/>
      <c r="C55" s="398"/>
      <c r="D55" s="418"/>
      <c r="E55" s="398"/>
      <c r="F55" s="426"/>
      <c r="G55" s="423"/>
      <c r="H55" s="315" t="s">
        <v>89</v>
      </c>
      <c r="I55" s="184">
        <v>23960</v>
      </c>
      <c r="J55" s="18">
        <v>39177</v>
      </c>
      <c r="K55" s="18">
        <v>37839</v>
      </c>
      <c r="L55" s="19">
        <v>39177</v>
      </c>
      <c r="M55" s="19">
        <v>20753</v>
      </c>
      <c r="N55" s="19">
        <v>39177</v>
      </c>
      <c r="O55" s="19"/>
      <c r="P55" s="19"/>
      <c r="Q55" s="19"/>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row>
    <row r="56" spans="1:44" ht="12.75" customHeight="1" x14ac:dyDescent="0.25">
      <c r="A56" s="446"/>
      <c r="B56" s="420"/>
      <c r="C56" s="398"/>
      <c r="D56" s="418"/>
      <c r="E56" s="398"/>
      <c r="F56" s="426"/>
      <c r="G56" s="423"/>
      <c r="H56" s="315" t="s">
        <v>0</v>
      </c>
      <c r="I56" s="184"/>
      <c r="J56" s="18">
        <v>823</v>
      </c>
      <c r="K56" s="18"/>
      <c r="L56" s="19">
        <v>823</v>
      </c>
      <c r="M56" s="19">
        <v>1143</v>
      </c>
      <c r="N56" s="19">
        <v>823</v>
      </c>
      <c r="O56" s="19"/>
      <c r="P56" s="19"/>
      <c r="Q56" s="19"/>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row>
    <row r="57" spans="1:44" ht="12.75" customHeight="1" x14ac:dyDescent="0.25">
      <c r="A57" s="446"/>
      <c r="B57" s="420"/>
      <c r="C57" s="398"/>
      <c r="D57" s="418"/>
      <c r="E57" s="398"/>
      <c r="F57" s="426"/>
      <c r="G57" s="423"/>
      <c r="H57" s="315" t="s">
        <v>1</v>
      </c>
      <c r="I57" s="184"/>
      <c r="J57" s="18"/>
      <c r="K57" s="18"/>
      <c r="L57" s="19"/>
      <c r="M57" s="19" t="s">
        <v>258</v>
      </c>
      <c r="N57" s="19"/>
      <c r="O57" s="19"/>
      <c r="P57" s="19"/>
      <c r="Q57" s="19"/>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row>
    <row r="58" spans="1:44" x14ac:dyDescent="0.25">
      <c r="A58" s="446"/>
      <c r="B58" s="421"/>
      <c r="C58" s="430"/>
      <c r="D58" s="418"/>
      <c r="E58" s="430"/>
      <c r="F58" s="427"/>
      <c r="G58" s="424"/>
      <c r="H58" s="315" t="s">
        <v>90</v>
      </c>
      <c r="I58" s="184"/>
      <c r="J58" s="18"/>
      <c r="K58" s="18"/>
      <c r="L58" s="19"/>
      <c r="M58" s="19" t="s">
        <v>258</v>
      </c>
      <c r="N58" s="19"/>
      <c r="O58" s="19"/>
      <c r="P58" s="19"/>
      <c r="Q58" s="19"/>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row>
    <row r="59" spans="1:44" ht="12.75" customHeight="1" x14ac:dyDescent="0.25">
      <c r="A59" s="446"/>
      <c r="B59" s="419" t="s">
        <v>10</v>
      </c>
      <c r="C59" s="397" t="s">
        <v>26</v>
      </c>
      <c r="D59" s="418" t="s">
        <v>99</v>
      </c>
      <c r="E59" s="397" t="s">
        <v>382</v>
      </c>
      <c r="F59" s="425" t="s">
        <v>267</v>
      </c>
      <c r="G59" s="422" t="s">
        <v>82</v>
      </c>
      <c r="H59" s="187" t="s">
        <v>264</v>
      </c>
      <c r="I59" s="198">
        <f>SUM(I60:I63)</f>
        <v>23846</v>
      </c>
      <c r="J59" s="198">
        <f t="shared" ref="J59:Q59" si="3">SUM(J60:J63)</f>
        <v>14807</v>
      </c>
      <c r="K59" s="198">
        <f t="shared" si="3"/>
        <v>33331</v>
      </c>
      <c r="L59" s="198">
        <f t="shared" si="3"/>
        <v>30000</v>
      </c>
      <c r="M59" s="198">
        <f t="shared" si="3"/>
        <v>14484</v>
      </c>
      <c r="N59" s="198">
        <f t="shared" si="3"/>
        <v>35000</v>
      </c>
      <c r="O59" s="198">
        <f t="shared" si="3"/>
        <v>0</v>
      </c>
      <c r="P59" s="198">
        <f t="shared" si="3"/>
        <v>0</v>
      </c>
      <c r="Q59" s="198">
        <f t="shared" si="3"/>
        <v>0</v>
      </c>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row>
    <row r="60" spans="1:44" ht="12.75" customHeight="1" x14ac:dyDescent="0.25">
      <c r="A60" s="446"/>
      <c r="B60" s="420"/>
      <c r="C60" s="398"/>
      <c r="D60" s="418"/>
      <c r="E60" s="398"/>
      <c r="F60" s="426"/>
      <c r="G60" s="423"/>
      <c r="H60" s="315" t="s">
        <v>89</v>
      </c>
      <c r="I60" s="184">
        <v>23846</v>
      </c>
      <c r="J60" s="18">
        <v>14502</v>
      </c>
      <c r="K60" s="18">
        <v>33331</v>
      </c>
      <c r="L60" s="19">
        <v>29004</v>
      </c>
      <c r="M60" s="19">
        <v>13895</v>
      </c>
      <c r="N60" s="19">
        <v>33004</v>
      </c>
      <c r="O60" s="19"/>
      <c r="P60" s="19"/>
      <c r="Q60" s="19"/>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row>
    <row r="61" spans="1:44" ht="12.75" customHeight="1" x14ac:dyDescent="0.25">
      <c r="A61" s="446"/>
      <c r="B61" s="420"/>
      <c r="C61" s="398"/>
      <c r="D61" s="418"/>
      <c r="E61" s="398"/>
      <c r="F61" s="426"/>
      <c r="G61" s="423"/>
      <c r="H61" s="315" t="s">
        <v>0</v>
      </c>
      <c r="I61" s="184"/>
      <c r="J61" s="18">
        <v>305</v>
      </c>
      <c r="K61" s="18"/>
      <c r="L61" s="19">
        <v>610</v>
      </c>
      <c r="M61" s="19">
        <v>266</v>
      </c>
      <c r="N61" s="19">
        <v>1110</v>
      </c>
      <c r="O61" s="19"/>
      <c r="P61" s="19"/>
      <c r="Q61" s="19"/>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row>
    <row r="62" spans="1:44" x14ac:dyDescent="0.25">
      <c r="A62" s="446"/>
      <c r="B62" s="420"/>
      <c r="C62" s="398"/>
      <c r="D62" s="418"/>
      <c r="E62" s="398"/>
      <c r="F62" s="426"/>
      <c r="G62" s="423"/>
      <c r="H62" s="315" t="s">
        <v>1</v>
      </c>
      <c r="I62" s="184"/>
      <c r="J62" s="18"/>
      <c r="K62" s="18"/>
      <c r="L62" s="19">
        <v>386</v>
      </c>
      <c r="M62" s="19">
        <v>146</v>
      </c>
      <c r="N62" s="19">
        <v>886</v>
      </c>
      <c r="O62" s="19"/>
      <c r="P62" s="19"/>
      <c r="Q62" s="19"/>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row>
    <row r="63" spans="1:44" ht="12" customHeight="1" x14ac:dyDescent="0.25">
      <c r="A63" s="446"/>
      <c r="B63" s="421"/>
      <c r="C63" s="430"/>
      <c r="D63" s="418"/>
      <c r="E63" s="430"/>
      <c r="F63" s="427"/>
      <c r="G63" s="424"/>
      <c r="H63" s="315" t="s">
        <v>90</v>
      </c>
      <c r="I63" s="184"/>
      <c r="J63" s="18"/>
      <c r="K63" s="18"/>
      <c r="L63" s="19"/>
      <c r="M63" s="19">
        <v>177</v>
      </c>
      <c r="N63" s="19"/>
      <c r="O63" s="19"/>
      <c r="P63" s="19"/>
      <c r="Q63" s="19"/>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row>
    <row r="64" spans="1:44" ht="12.75" customHeight="1" x14ac:dyDescent="0.25">
      <c r="A64" s="446"/>
      <c r="B64" s="419" t="s">
        <v>14</v>
      </c>
      <c r="C64" s="397" t="s">
        <v>27</v>
      </c>
      <c r="D64" s="418" t="s">
        <v>99</v>
      </c>
      <c r="E64" s="397" t="s">
        <v>383</v>
      </c>
      <c r="F64" s="425" t="s">
        <v>266</v>
      </c>
      <c r="G64" s="422" t="s">
        <v>82</v>
      </c>
      <c r="H64" s="187" t="s">
        <v>264</v>
      </c>
      <c r="I64" s="198">
        <f>SUM(I65:I68)</f>
        <v>5610</v>
      </c>
      <c r="J64" s="198">
        <f t="shared" ref="J64:Q64" si="4">SUM(J65:J68)</f>
        <v>4936</v>
      </c>
      <c r="K64" s="198">
        <f t="shared" si="4"/>
        <v>11074</v>
      </c>
      <c r="L64" s="198">
        <f t="shared" si="4"/>
        <v>7500</v>
      </c>
      <c r="M64" s="198">
        <f t="shared" si="4"/>
        <v>4894</v>
      </c>
      <c r="N64" s="198">
        <f t="shared" si="4"/>
        <v>8500</v>
      </c>
      <c r="O64" s="198">
        <f t="shared" si="4"/>
        <v>0</v>
      </c>
      <c r="P64" s="198">
        <f t="shared" si="4"/>
        <v>0</v>
      </c>
      <c r="Q64" s="198">
        <f t="shared" si="4"/>
        <v>0</v>
      </c>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row>
    <row r="65" spans="1:44" ht="12.75" customHeight="1" x14ac:dyDescent="0.25">
      <c r="A65" s="446"/>
      <c r="B65" s="420"/>
      <c r="C65" s="398"/>
      <c r="D65" s="418"/>
      <c r="E65" s="398"/>
      <c r="F65" s="426"/>
      <c r="G65" s="423"/>
      <c r="H65" s="315" t="s">
        <v>89</v>
      </c>
      <c r="I65" s="184">
        <v>5610</v>
      </c>
      <c r="J65" s="18">
        <v>4834</v>
      </c>
      <c r="K65" s="18">
        <v>11074</v>
      </c>
      <c r="L65" s="19">
        <v>7251</v>
      </c>
      <c r="M65" s="19">
        <v>3881</v>
      </c>
      <c r="N65" s="19">
        <v>7751</v>
      </c>
      <c r="O65" s="19"/>
      <c r="P65" s="19"/>
      <c r="Q65" s="19"/>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row>
    <row r="66" spans="1:44" ht="12.75" customHeight="1" x14ac:dyDescent="0.25">
      <c r="A66" s="446"/>
      <c r="B66" s="420"/>
      <c r="C66" s="398"/>
      <c r="D66" s="418"/>
      <c r="E66" s="398"/>
      <c r="F66" s="426"/>
      <c r="G66" s="423"/>
      <c r="H66" s="315" t="s">
        <v>0</v>
      </c>
      <c r="I66" s="184"/>
      <c r="J66" s="18">
        <v>102</v>
      </c>
      <c r="K66" s="18"/>
      <c r="L66" s="19">
        <v>153</v>
      </c>
      <c r="M66" s="19">
        <v>509</v>
      </c>
      <c r="N66" s="19">
        <v>403</v>
      </c>
      <c r="O66" s="19"/>
      <c r="P66" s="19"/>
      <c r="Q66" s="19"/>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row>
    <row r="67" spans="1:44" ht="12.75" customHeight="1" x14ac:dyDescent="0.25">
      <c r="A67" s="446"/>
      <c r="B67" s="420"/>
      <c r="C67" s="398"/>
      <c r="D67" s="418"/>
      <c r="E67" s="398"/>
      <c r="F67" s="426"/>
      <c r="G67" s="423"/>
      <c r="H67" s="315" t="s">
        <v>1</v>
      </c>
      <c r="I67" s="184"/>
      <c r="J67" s="18"/>
      <c r="K67" s="18"/>
      <c r="L67" s="19">
        <v>96</v>
      </c>
      <c r="M67" s="19">
        <v>441</v>
      </c>
      <c r="N67" s="19">
        <v>346</v>
      </c>
      <c r="O67" s="19"/>
      <c r="P67" s="19"/>
      <c r="Q67" s="19"/>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row>
    <row r="68" spans="1:44" ht="51.6" customHeight="1" x14ac:dyDescent="0.25">
      <c r="A68" s="446"/>
      <c r="B68" s="421"/>
      <c r="C68" s="430"/>
      <c r="D68" s="418"/>
      <c r="E68" s="430"/>
      <c r="F68" s="427"/>
      <c r="G68" s="424"/>
      <c r="H68" s="315" t="s">
        <v>90</v>
      </c>
      <c r="I68" s="184"/>
      <c r="J68" s="18"/>
      <c r="K68" s="18"/>
      <c r="L68" s="19"/>
      <c r="M68" s="19">
        <v>63</v>
      </c>
      <c r="N68" s="19"/>
      <c r="O68" s="19"/>
      <c r="P68" s="19"/>
      <c r="Q68" s="19"/>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row>
    <row r="69" spans="1:44" ht="37.15" customHeight="1" x14ac:dyDescent="0.25">
      <c r="A69" s="446"/>
      <c r="B69" s="419" t="s">
        <v>17</v>
      </c>
      <c r="C69" s="397" t="s">
        <v>28</v>
      </c>
      <c r="D69" s="418" t="s">
        <v>99</v>
      </c>
      <c r="E69" s="397" t="s">
        <v>268</v>
      </c>
      <c r="F69" s="425" t="s">
        <v>266</v>
      </c>
      <c r="G69" s="422" t="s">
        <v>82</v>
      </c>
      <c r="H69" s="187" t="s">
        <v>264</v>
      </c>
      <c r="I69" s="199">
        <v>91206</v>
      </c>
      <c r="J69" s="199">
        <f t="shared" ref="J69:Q69" si="5">SUM(J70:J73)</f>
        <v>165074</v>
      </c>
      <c r="K69" s="199">
        <f t="shared" si="5"/>
        <v>145644</v>
      </c>
      <c r="L69" s="199">
        <f t="shared" si="5"/>
        <v>167595</v>
      </c>
      <c r="M69" s="199">
        <v>143122</v>
      </c>
      <c r="N69" s="199">
        <v>177000</v>
      </c>
      <c r="O69" s="199">
        <f t="shared" si="5"/>
        <v>0</v>
      </c>
      <c r="P69" s="199">
        <f t="shared" si="5"/>
        <v>0</v>
      </c>
      <c r="Q69" s="199">
        <f t="shared" si="5"/>
        <v>0</v>
      </c>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row>
    <row r="70" spans="1:44" x14ac:dyDescent="0.25">
      <c r="A70" s="446"/>
      <c r="B70" s="420"/>
      <c r="C70" s="398"/>
      <c r="D70" s="418"/>
      <c r="E70" s="398"/>
      <c r="F70" s="426"/>
      <c r="G70" s="423"/>
      <c r="H70" s="200" t="s">
        <v>89</v>
      </c>
      <c r="I70" s="201">
        <v>91206</v>
      </c>
      <c r="J70" s="202">
        <v>162031</v>
      </c>
      <c r="K70" s="50">
        <v>145644</v>
      </c>
      <c r="L70" s="49">
        <v>162031</v>
      </c>
      <c r="M70" s="49">
        <v>131030</v>
      </c>
      <c r="N70" s="49">
        <v>166676</v>
      </c>
      <c r="O70" s="19"/>
      <c r="P70" s="19"/>
      <c r="Q70" s="19"/>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row>
    <row r="71" spans="1:44" ht="11.45" customHeight="1" x14ac:dyDescent="0.25">
      <c r="A71" s="446"/>
      <c r="B71" s="420"/>
      <c r="C71" s="398"/>
      <c r="D71" s="418"/>
      <c r="E71" s="398"/>
      <c r="F71" s="426"/>
      <c r="G71" s="423"/>
      <c r="H71" s="315" t="s">
        <v>0</v>
      </c>
      <c r="I71" s="184"/>
      <c r="J71" s="18">
        <v>3043</v>
      </c>
      <c r="K71" s="18"/>
      <c r="L71" s="19">
        <v>3403</v>
      </c>
      <c r="M71" s="19">
        <v>10366</v>
      </c>
      <c r="N71" s="22">
        <v>5653</v>
      </c>
      <c r="O71" s="19"/>
      <c r="P71" s="19"/>
      <c r="Q71" s="19"/>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row>
    <row r="72" spans="1:44" ht="10.5" customHeight="1" x14ac:dyDescent="0.25">
      <c r="A72" s="446"/>
      <c r="B72" s="420"/>
      <c r="C72" s="398"/>
      <c r="D72" s="418"/>
      <c r="E72" s="398"/>
      <c r="F72" s="426"/>
      <c r="G72" s="423"/>
      <c r="H72" s="315" t="s">
        <v>1</v>
      </c>
      <c r="I72" s="184"/>
      <c r="J72" s="18"/>
      <c r="K72" s="18"/>
      <c r="L72" s="19">
        <v>2161</v>
      </c>
      <c r="M72" s="53">
        <v>594</v>
      </c>
      <c r="N72" s="25">
        <v>4671</v>
      </c>
      <c r="O72" s="55"/>
      <c r="P72" s="19"/>
      <c r="Q72" s="19"/>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1:44" ht="12.75" customHeight="1" x14ac:dyDescent="0.25">
      <c r="A73" s="446"/>
      <c r="B73" s="458"/>
      <c r="C73" s="431"/>
      <c r="D73" s="418"/>
      <c r="E73" s="431"/>
      <c r="F73" s="443"/>
      <c r="G73" s="424"/>
      <c r="H73" s="314" t="s">
        <v>90</v>
      </c>
      <c r="I73" s="186"/>
      <c r="J73" s="21"/>
      <c r="K73" s="21"/>
      <c r="L73" s="22"/>
      <c r="M73" s="54">
        <v>1132</v>
      </c>
      <c r="N73" s="203"/>
      <c r="O73" s="52"/>
      <c r="P73" s="22"/>
      <c r="Q73" s="2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row>
    <row r="74" spans="1:44" ht="12.75" customHeight="1" x14ac:dyDescent="0.25">
      <c r="A74" s="446"/>
      <c r="B74" s="448" t="s">
        <v>19</v>
      </c>
      <c r="C74" s="407" t="s">
        <v>395</v>
      </c>
      <c r="D74" s="418" t="s">
        <v>99</v>
      </c>
      <c r="E74" s="407" t="s">
        <v>394</v>
      </c>
      <c r="F74" s="451" t="s">
        <v>269</v>
      </c>
      <c r="G74" s="422" t="s">
        <v>82</v>
      </c>
      <c r="H74" s="187" t="s">
        <v>264</v>
      </c>
      <c r="I74" s="155">
        <v>1100</v>
      </c>
      <c r="J74" s="155">
        <f t="shared" ref="J74:Q74" si="6">SUM(J75:J78)</f>
        <v>3800</v>
      </c>
      <c r="K74" s="155">
        <f t="shared" si="6"/>
        <v>1079</v>
      </c>
      <c r="L74" s="155">
        <f t="shared" si="6"/>
        <v>3800</v>
      </c>
      <c r="M74" s="155">
        <v>1100</v>
      </c>
      <c r="N74" s="155">
        <v>850</v>
      </c>
      <c r="O74" s="155">
        <f t="shared" si="6"/>
        <v>0</v>
      </c>
      <c r="P74" s="155">
        <f t="shared" si="6"/>
        <v>0</v>
      </c>
      <c r="Q74" s="155">
        <f t="shared" si="6"/>
        <v>0</v>
      </c>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row>
    <row r="75" spans="1:44" ht="12.75" customHeight="1" x14ac:dyDescent="0.25">
      <c r="A75" s="446"/>
      <c r="B75" s="449"/>
      <c r="C75" s="408"/>
      <c r="D75" s="418"/>
      <c r="E75" s="408"/>
      <c r="F75" s="452"/>
      <c r="G75" s="423"/>
      <c r="H75" s="315" t="s">
        <v>89</v>
      </c>
      <c r="I75" s="182">
        <v>1100</v>
      </c>
      <c r="J75" s="24">
        <v>3800</v>
      </c>
      <c r="K75" s="24">
        <v>1079</v>
      </c>
      <c r="L75" s="25">
        <v>3800</v>
      </c>
      <c r="M75" s="25">
        <v>1100</v>
      </c>
      <c r="N75" s="25">
        <v>850</v>
      </c>
      <c r="O75" s="25"/>
      <c r="P75" s="25"/>
      <c r="Q75" s="25"/>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row>
    <row r="76" spans="1:44" ht="12.75" customHeight="1" x14ac:dyDescent="0.25">
      <c r="A76" s="446"/>
      <c r="B76" s="449"/>
      <c r="C76" s="408"/>
      <c r="D76" s="418"/>
      <c r="E76" s="408"/>
      <c r="F76" s="452"/>
      <c r="G76" s="423"/>
      <c r="H76" s="315" t="s">
        <v>0</v>
      </c>
      <c r="I76" s="182"/>
      <c r="J76" s="24"/>
      <c r="K76" s="24"/>
      <c r="L76" s="25"/>
      <c r="M76" s="25">
        <v>0</v>
      </c>
      <c r="N76" s="25"/>
      <c r="O76" s="25"/>
      <c r="P76" s="25"/>
      <c r="Q76" s="25"/>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row>
    <row r="77" spans="1:44" ht="12.75" customHeight="1" x14ac:dyDescent="0.25">
      <c r="A77" s="446"/>
      <c r="B77" s="449"/>
      <c r="C77" s="408"/>
      <c r="D77" s="418"/>
      <c r="E77" s="408"/>
      <c r="F77" s="452"/>
      <c r="G77" s="423"/>
      <c r="H77" s="315" t="s">
        <v>1</v>
      </c>
      <c r="I77" s="182"/>
      <c r="J77" s="24"/>
      <c r="K77" s="24"/>
      <c r="L77" s="25"/>
      <c r="M77" s="25">
        <v>0</v>
      </c>
      <c r="N77" s="25"/>
      <c r="O77" s="25"/>
      <c r="P77" s="25"/>
      <c r="Q77" s="25"/>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row>
    <row r="78" spans="1:44" x14ac:dyDescent="0.25">
      <c r="A78" s="446"/>
      <c r="B78" s="450"/>
      <c r="C78" s="409"/>
      <c r="D78" s="418"/>
      <c r="E78" s="409"/>
      <c r="F78" s="453"/>
      <c r="G78" s="424"/>
      <c r="H78" s="315" t="s">
        <v>90</v>
      </c>
      <c r="I78" s="182"/>
      <c r="J78" s="24"/>
      <c r="K78" s="24"/>
      <c r="L78" s="25"/>
      <c r="M78" s="25">
        <v>0</v>
      </c>
      <c r="N78" s="25"/>
      <c r="O78" s="25"/>
      <c r="P78" s="25"/>
      <c r="Q78" s="25"/>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row>
    <row r="79" spans="1:44" ht="12.75" customHeight="1" x14ac:dyDescent="0.25">
      <c r="A79" s="446"/>
      <c r="B79" s="448" t="s">
        <v>76</v>
      </c>
      <c r="C79" s="407" t="s">
        <v>243</v>
      </c>
      <c r="D79" s="418" t="s">
        <v>99</v>
      </c>
      <c r="E79" s="407" t="s">
        <v>270</v>
      </c>
      <c r="F79" s="425" t="s">
        <v>106</v>
      </c>
      <c r="G79" s="422" t="s">
        <v>82</v>
      </c>
      <c r="H79" s="187" t="s">
        <v>264</v>
      </c>
      <c r="I79" s="182"/>
      <c r="J79" s="24"/>
      <c r="K79" s="24"/>
      <c r="L79" s="25"/>
      <c r="M79" s="25"/>
      <c r="N79" s="151" t="s">
        <v>260</v>
      </c>
      <c r="O79" s="25"/>
      <c r="P79" s="25"/>
      <c r="Q79" s="25"/>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row>
    <row r="80" spans="1:44" ht="12.75" customHeight="1" x14ac:dyDescent="0.25">
      <c r="A80" s="446"/>
      <c r="B80" s="449"/>
      <c r="C80" s="408"/>
      <c r="D80" s="418"/>
      <c r="E80" s="408"/>
      <c r="F80" s="426"/>
      <c r="G80" s="423"/>
      <c r="H80" s="315" t="s">
        <v>89</v>
      </c>
      <c r="I80" s="182"/>
      <c r="J80" s="24"/>
      <c r="K80" s="24"/>
      <c r="L80" s="25"/>
      <c r="M80" s="25"/>
      <c r="N80" s="151" t="s">
        <v>260</v>
      </c>
      <c r="O80" s="25"/>
      <c r="P80" s="25"/>
      <c r="Q80" s="25"/>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row>
    <row r="81" spans="1:44" ht="12.75" customHeight="1" x14ac:dyDescent="0.25">
      <c r="A81" s="446"/>
      <c r="B81" s="449"/>
      <c r="C81" s="408"/>
      <c r="D81" s="418"/>
      <c r="E81" s="408"/>
      <c r="F81" s="426"/>
      <c r="G81" s="423"/>
      <c r="H81" s="315"/>
      <c r="I81" s="182"/>
      <c r="J81" s="24"/>
      <c r="K81" s="24"/>
      <c r="L81" s="25"/>
      <c r="M81" s="25"/>
      <c r="N81" s="151"/>
      <c r="O81" s="25"/>
      <c r="P81" s="25"/>
      <c r="Q81" s="25"/>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row>
    <row r="82" spans="1:44" ht="12.75" customHeight="1" x14ac:dyDescent="0.25">
      <c r="A82" s="446"/>
      <c r="B82" s="449"/>
      <c r="C82" s="408"/>
      <c r="D82" s="418"/>
      <c r="E82" s="408"/>
      <c r="F82" s="426"/>
      <c r="G82" s="423"/>
      <c r="H82" s="315"/>
      <c r="I82" s="182"/>
      <c r="J82" s="24"/>
      <c r="K82" s="24"/>
      <c r="L82" s="25"/>
      <c r="M82" s="25"/>
      <c r="N82" s="151"/>
      <c r="O82" s="25"/>
      <c r="P82" s="25"/>
      <c r="Q82" s="25"/>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row>
    <row r="83" spans="1:44" ht="12.75" customHeight="1" x14ac:dyDescent="0.25">
      <c r="A83" s="447"/>
      <c r="B83" s="450"/>
      <c r="C83" s="409"/>
      <c r="D83" s="418"/>
      <c r="E83" s="409"/>
      <c r="F83" s="443"/>
      <c r="G83" s="424"/>
      <c r="H83" s="315"/>
      <c r="I83" s="182"/>
      <c r="J83" s="24"/>
      <c r="K83" s="24"/>
      <c r="L83" s="25"/>
      <c r="M83" s="25"/>
      <c r="N83" s="151"/>
      <c r="O83" s="25"/>
      <c r="P83" s="25"/>
      <c r="Q83" s="25"/>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row>
    <row r="84" spans="1:44" ht="12.75" customHeight="1" x14ac:dyDescent="0.25">
      <c r="A84" s="173"/>
      <c r="B84" s="204"/>
      <c r="C84" s="205"/>
      <c r="D84" s="188"/>
      <c r="E84" s="188"/>
      <c r="F84" s="188"/>
      <c r="G84" s="188"/>
      <c r="H84" s="188"/>
      <c r="I84" s="204"/>
      <c r="J84" s="7"/>
      <c r="K84" s="7"/>
      <c r="L84" s="7"/>
      <c r="M84" s="7"/>
      <c r="N84" s="7"/>
      <c r="O84" s="7"/>
      <c r="P84" s="7"/>
      <c r="Q84" s="7"/>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row>
    <row r="85" spans="1:44" s="112" customFormat="1" ht="12.75" customHeight="1" x14ac:dyDescent="0.2">
      <c r="A85" s="17" t="s">
        <v>91</v>
      </c>
      <c r="B85" s="157"/>
      <c r="C85" s="157"/>
      <c r="D85" s="157"/>
      <c r="E85" s="157"/>
      <c r="F85" s="157"/>
      <c r="G85" s="158"/>
      <c r="H85" s="8"/>
      <c r="I85" s="8"/>
      <c r="J85" s="9"/>
      <c r="K85" s="9"/>
      <c r="L85" s="9"/>
      <c r="M85" s="9"/>
      <c r="N85" s="9"/>
      <c r="O85" s="9"/>
    </row>
    <row r="86" spans="1:44" s="112" customFormat="1" ht="12.75" customHeight="1" x14ac:dyDescent="0.2">
      <c r="A86" s="338" t="s">
        <v>107</v>
      </c>
      <c r="B86" s="338"/>
      <c r="C86" s="338"/>
      <c r="D86" s="338"/>
      <c r="E86" s="338"/>
      <c r="F86" s="338"/>
      <c r="G86" s="338"/>
      <c r="H86" s="338"/>
      <c r="I86" s="338"/>
      <c r="J86" s="338"/>
      <c r="K86" s="338"/>
      <c r="L86" s="338"/>
      <c r="M86" s="338"/>
      <c r="N86" s="338"/>
      <c r="O86" s="338"/>
      <c r="P86" s="338"/>
      <c r="Q86" s="338"/>
    </row>
    <row r="87" spans="1:44" s="112" customFormat="1" ht="12.75" customHeight="1" x14ac:dyDescent="0.2">
      <c r="A87" s="338" t="s">
        <v>108</v>
      </c>
      <c r="B87" s="338"/>
      <c r="C87" s="338"/>
      <c r="D87" s="338"/>
      <c r="E87" s="338"/>
      <c r="F87" s="338"/>
      <c r="G87" s="338"/>
      <c r="H87" s="338"/>
      <c r="I87" s="338"/>
      <c r="J87" s="338"/>
      <c r="K87" s="338"/>
      <c r="L87" s="338"/>
      <c r="M87" s="338"/>
      <c r="N87" s="338"/>
      <c r="O87" s="338"/>
      <c r="P87" s="338"/>
      <c r="Q87" s="338"/>
    </row>
    <row r="88" spans="1:44" s="112" customFormat="1" ht="12.75" customHeight="1" x14ac:dyDescent="0.2">
      <c r="A88" s="338" t="s">
        <v>109</v>
      </c>
      <c r="B88" s="338"/>
      <c r="C88" s="338"/>
      <c r="D88" s="338"/>
      <c r="E88" s="338"/>
      <c r="F88" s="338"/>
      <c r="G88" s="338"/>
      <c r="H88" s="338"/>
      <c r="I88" s="338"/>
      <c r="J88" s="338"/>
      <c r="K88" s="338"/>
      <c r="L88" s="338"/>
      <c r="M88" s="338"/>
      <c r="N88" s="338"/>
      <c r="O88" s="338"/>
      <c r="P88" s="338"/>
      <c r="Q88" s="338"/>
    </row>
    <row r="89" spans="1:44" s="112" customFormat="1" ht="12.75" customHeight="1" x14ac:dyDescent="0.2">
      <c r="A89" s="338" t="s">
        <v>110</v>
      </c>
      <c r="B89" s="338"/>
      <c r="C89" s="338"/>
      <c r="D89" s="338"/>
      <c r="E89" s="338"/>
      <c r="F89" s="338"/>
      <c r="G89" s="338"/>
      <c r="H89" s="338"/>
      <c r="I89" s="338"/>
      <c r="J89" s="338"/>
      <c r="K89" s="338"/>
      <c r="L89" s="338"/>
      <c r="M89" s="338"/>
      <c r="N89" s="338"/>
      <c r="O89" s="338"/>
      <c r="P89" s="338"/>
      <c r="Q89" s="338"/>
    </row>
    <row r="90" spans="1:44" s="278" customFormat="1" ht="12.75" customHeight="1" x14ac:dyDescent="0.25">
      <c r="A90" s="383" t="s">
        <v>111</v>
      </c>
      <c r="B90" s="383"/>
      <c r="C90" s="383"/>
      <c r="D90" s="383"/>
      <c r="E90" s="383"/>
      <c r="F90" s="383"/>
      <c r="G90" s="383"/>
      <c r="H90" s="383"/>
      <c r="I90" s="383"/>
      <c r="J90" s="383"/>
      <c r="K90" s="383"/>
      <c r="L90" s="383"/>
      <c r="M90" s="383"/>
      <c r="N90" s="383"/>
      <c r="O90" s="383"/>
      <c r="P90" s="383"/>
      <c r="Q90" s="383"/>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row>
    <row r="91" spans="1:44" ht="12.75" customHeight="1" x14ac:dyDescent="0.25">
      <c r="A91" s="172"/>
      <c r="B91" s="111"/>
      <c r="C91" s="310"/>
      <c r="D91" s="310"/>
      <c r="E91" s="310"/>
      <c r="F91" s="310"/>
      <c r="G91" s="310"/>
      <c r="H91" s="310"/>
      <c r="I91" s="288"/>
      <c r="J91" s="288"/>
      <c r="K91" s="288"/>
      <c r="L91" s="288"/>
      <c r="M91" s="288"/>
      <c r="N91" s="288"/>
      <c r="O91" s="288"/>
      <c r="P91" s="288"/>
      <c r="Q91" s="288"/>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row>
    <row r="92" spans="1:44" ht="12.75" customHeight="1" x14ac:dyDescent="0.25">
      <c r="A92" s="173"/>
      <c r="B92" s="174"/>
      <c r="C92" s="174"/>
      <c r="D92" s="175"/>
      <c r="E92" s="175"/>
      <c r="F92" s="175"/>
      <c r="G92" s="175"/>
      <c r="H92" s="175"/>
      <c r="I92" s="175"/>
      <c r="J92" s="411">
        <v>2017</v>
      </c>
      <c r="K92" s="412"/>
      <c r="L92" s="413">
        <v>2018</v>
      </c>
      <c r="M92" s="414"/>
      <c r="N92" s="415">
        <v>2019</v>
      </c>
      <c r="O92" s="414"/>
      <c r="P92" s="415">
        <v>2020</v>
      </c>
      <c r="Q92" s="414"/>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row>
    <row r="93" spans="1:44" x14ac:dyDescent="0.25">
      <c r="A93" s="189" t="s">
        <v>2</v>
      </c>
      <c r="B93" s="190" t="s">
        <v>3</v>
      </c>
      <c r="C93" s="191" t="s">
        <v>23</v>
      </c>
      <c r="D93" s="191" t="s">
        <v>69</v>
      </c>
      <c r="E93" s="191" t="s">
        <v>67</v>
      </c>
      <c r="F93" s="191" t="s">
        <v>68</v>
      </c>
      <c r="G93" s="191" t="s">
        <v>70</v>
      </c>
      <c r="H93" s="160" t="s">
        <v>95</v>
      </c>
      <c r="I93" s="206" t="s">
        <v>5</v>
      </c>
      <c r="J93" s="196" t="s">
        <v>105</v>
      </c>
      <c r="K93" s="196" t="s">
        <v>285</v>
      </c>
      <c r="L93" s="196" t="s">
        <v>105</v>
      </c>
      <c r="M93" s="196" t="s">
        <v>285</v>
      </c>
      <c r="N93" s="196" t="s">
        <v>105</v>
      </c>
      <c r="O93" s="196" t="s">
        <v>285</v>
      </c>
      <c r="P93" s="196" t="s">
        <v>105</v>
      </c>
      <c r="Q93" s="196" t="s">
        <v>285</v>
      </c>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row>
    <row r="94" spans="1:44" ht="12.75" customHeight="1" x14ac:dyDescent="0.25">
      <c r="A94" s="417" t="s">
        <v>29</v>
      </c>
      <c r="B94" s="419" t="s">
        <v>6</v>
      </c>
      <c r="C94" s="397" t="s">
        <v>30</v>
      </c>
      <c r="D94" s="418" t="s">
        <v>99</v>
      </c>
      <c r="E94" s="397" t="s">
        <v>272</v>
      </c>
      <c r="F94" s="397" t="s">
        <v>271</v>
      </c>
      <c r="G94" s="422" t="s">
        <v>82</v>
      </c>
      <c r="H94" s="187" t="s">
        <v>264</v>
      </c>
      <c r="I94" s="207">
        <f>SUM(I95:I98)</f>
        <v>532000</v>
      </c>
      <c r="J94" s="207">
        <f t="shared" ref="J94:Q94" si="7">SUM(J95:J98)</f>
        <v>499900</v>
      </c>
      <c r="K94" s="207">
        <f t="shared" si="7"/>
        <v>0</v>
      </c>
      <c r="L94" s="207">
        <f t="shared" si="7"/>
        <v>290000</v>
      </c>
      <c r="M94" s="207">
        <f t="shared" si="7"/>
        <v>0</v>
      </c>
      <c r="N94" s="207">
        <f t="shared" si="7"/>
        <v>338800</v>
      </c>
      <c r="O94" s="207">
        <f t="shared" si="7"/>
        <v>0</v>
      </c>
      <c r="P94" s="207">
        <f t="shared" si="7"/>
        <v>0</v>
      </c>
      <c r="Q94" s="155">
        <f t="shared" si="7"/>
        <v>0</v>
      </c>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row>
    <row r="95" spans="1:44" ht="12.75" customHeight="1" x14ac:dyDescent="0.25">
      <c r="A95" s="417"/>
      <c r="B95" s="420"/>
      <c r="C95" s="398"/>
      <c r="D95" s="418"/>
      <c r="E95" s="398"/>
      <c r="F95" s="398"/>
      <c r="G95" s="423"/>
      <c r="H95" s="315" t="s">
        <v>89</v>
      </c>
      <c r="I95" s="182">
        <v>532000</v>
      </c>
      <c r="J95" s="24">
        <v>429000</v>
      </c>
      <c r="K95" s="24"/>
      <c r="L95" s="25">
        <v>290000</v>
      </c>
      <c r="M95" s="25"/>
      <c r="N95" s="25">
        <v>290000</v>
      </c>
      <c r="O95" s="25"/>
      <c r="P95" s="25"/>
      <c r="Q95" s="25"/>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row>
    <row r="96" spans="1:44" ht="12.75" customHeight="1" x14ac:dyDescent="0.25">
      <c r="A96" s="417"/>
      <c r="B96" s="420"/>
      <c r="C96" s="398"/>
      <c r="D96" s="418"/>
      <c r="E96" s="398"/>
      <c r="F96" s="398"/>
      <c r="G96" s="423"/>
      <c r="H96" s="315" t="s">
        <v>0</v>
      </c>
      <c r="I96" s="182"/>
      <c r="J96" s="24">
        <v>31500</v>
      </c>
      <c r="K96" s="24"/>
      <c r="L96" s="25">
        <v>0</v>
      </c>
      <c r="M96" s="25"/>
      <c r="N96" s="64">
        <v>28800</v>
      </c>
      <c r="O96" s="25"/>
      <c r="P96" s="25"/>
      <c r="Q96" s="25"/>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row>
    <row r="97" spans="1:44" ht="12.75" customHeight="1" x14ac:dyDescent="0.25">
      <c r="A97" s="417"/>
      <c r="B97" s="420"/>
      <c r="C97" s="398"/>
      <c r="D97" s="418"/>
      <c r="E97" s="398"/>
      <c r="F97" s="398"/>
      <c r="G97" s="423"/>
      <c r="H97" s="315" t="s">
        <v>1</v>
      </c>
      <c r="I97" s="182"/>
      <c r="J97" s="24">
        <v>20000</v>
      </c>
      <c r="K97" s="24"/>
      <c r="L97" s="25">
        <v>0</v>
      </c>
      <c r="M97" s="25"/>
      <c r="N97" s="64">
        <v>20000</v>
      </c>
      <c r="O97" s="25"/>
      <c r="P97" s="25"/>
      <c r="Q97" s="25"/>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row>
    <row r="98" spans="1:44" ht="12.75" customHeight="1" x14ac:dyDescent="0.25">
      <c r="A98" s="417"/>
      <c r="B98" s="420"/>
      <c r="C98" s="398"/>
      <c r="D98" s="418"/>
      <c r="E98" s="398"/>
      <c r="F98" s="398"/>
      <c r="G98" s="423"/>
      <c r="H98" s="315" t="s">
        <v>90</v>
      </c>
      <c r="I98" s="182"/>
      <c r="J98" s="24">
        <v>19400</v>
      </c>
      <c r="K98" s="24"/>
      <c r="L98" s="25">
        <v>0</v>
      </c>
      <c r="M98" s="25"/>
      <c r="N98" s="25">
        <v>0</v>
      </c>
      <c r="O98" s="25"/>
      <c r="P98" s="25"/>
      <c r="Q98" s="25"/>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row>
    <row r="99" spans="1:44" ht="12.75" customHeight="1" x14ac:dyDescent="0.25">
      <c r="A99" s="417"/>
      <c r="B99" s="463" t="s">
        <v>9</v>
      </c>
      <c r="C99" s="418" t="s">
        <v>31</v>
      </c>
      <c r="D99" s="418" t="s">
        <v>99</v>
      </c>
      <c r="E99" s="418" t="s">
        <v>384</v>
      </c>
      <c r="F99" s="418" t="s">
        <v>112</v>
      </c>
      <c r="G99" s="418" t="s">
        <v>82</v>
      </c>
      <c r="H99" s="187" t="s">
        <v>264</v>
      </c>
      <c r="I99" s="155">
        <f>SUM(I100:I103)</f>
        <v>66108</v>
      </c>
      <c r="J99" s="155">
        <f t="shared" ref="J99:Q99" si="8">SUM(J100:J103)</f>
        <v>100000</v>
      </c>
      <c r="K99" s="155">
        <f t="shared" si="8"/>
        <v>86131</v>
      </c>
      <c r="L99" s="155">
        <f t="shared" si="8"/>
        <v>94000</v>
      </c>
      <c r="M99" s="155">
        <f t="shared" si="8"/>
        <v>55979</v>
      </c>
      <c r="N99" s="155">
        <f t="shared" si="8"/>
        <v>94000</v>
      </c>
      <c r="O99" s="155">
        <f t="shared" si="8"/>
        <v>0</v>
      </c>
      <c r="P99" s="155">
        <f t="shared" si="8"/>
        <v>0</v>
      </c>
      <c r="Q99" s="155">
        <f t="shared" si="8"/>
        <v>0</v>
      </c>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row>
    <row r="100" spans="1:44" ht="12.75" customHeight="1" x14ac:dyDescent="0.25">
      <c r="A100" s="417"/>
      <c r="B100" s="463"/>
      <c r="C100" s="418"/>
      <c r="D100" s="418"/>
      <c r="E100" s="418"/>
      <c r="F100" s="418"/>
      <c r="G100" s="418"/>
      <c r="H100" s="315" t="s">
        <v>89</v>
      </c>
      <c r="I100" s="182">
        <v>66108</v>
      </c>
      <c r="J100" s="24">
        <v>81015</v>
      </c>
      <c r="K100" s="24">
        <v>86131</v>
      </c>
      <c r="L100" s="25">
        <v>76154</v>
      </c>
      <c r="M100" s="25">
        <v>55699</v>
      </c>
      <c r="N100" s="25">
        <v>76154</v>
      </c>
      <c r="O100" s="25"/>
      <c r="P100" s="25"/>
      <c r="Q100" s="25"/>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row>
    <row r="101" spans="1:44" ht="12.75" customHeight="1" x14ac:dyDescent="0.25">
      <c r="A101" s="417"/>
      <c r="B101" s="463"/>
      <c r="C101" s="418"/>
      <c r="D101" s="418"/>
      <c r="E101" s="418"/>
      <c r="F101" s="418"/>
      <c r="G101" s="418"/>
      <c r="H101" s="315" t="s">
        <v>0</v>
      </c>
      <c r="I101" s="182"/>
      <c r="J101" s="24">
        <v>1701</v>
      </c>
      <c r="K101" s="24"/>
      <c r="L101" s="25">
        <v>1599</v>
      </c>
      <c r="M101" s="25">
        <v>88</v>
      </c>
      <c r="N101" s="25">
        <v>1599</v>
      </c>
      <c r="O101" s="25"/>
      <c r="P101" s="25"/>
      <c r="Q101" s="25"/>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row>
    <row r="102" spans="1:44" ht="12.75" customHeight="1" x14ac:dyDescent="0.25">
      <c r="A102" s="417"/>
      <c r="B102" s="463"/>
      <c r="C102" s="418"/>
      <c r="D102" s="418"/>
      <c r="E102" s="418"/>
      <c r="F102" s="418"/>
      <c r="G102" s="418"/>
      <c r="H102" s="315" t="s">
        <v>1</v>
      </c>
      <c r="I102" s="182"/>
      <c r="J102" s="24">
        <v>1081</v>
      </c>
      <c r="K102" s="24"/>
      <c r="L102" s="25">
        <v>1016</v>
      </c>
      <c r="M102" s="25">
        <v>0</v>
      </c>
      <c r="N102" s="25">
        <v>1016</v>
      </c>
      <c r="O102" s="25"/>
      <c r="P102" s="25"/>
      <c r="Q102" s="25"/>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row>
    <row r="103" spans="1:44" ht="12.75" customHeight="1" x14ac:dyDescent="0.25">
      <c r="A103" s="417"/>
      <c r="B103" s="463"/>
      <c r="C103" s="418"/>
      <c r="D103" s="418"/>
      <c r="E103" s="418"/>
      <c r="F103" s="418"/>
      <c r="G103" s="418"/>
      <c r="H103" s="315" t="s">
        <v>90</v>
      </c>
      <c r="I103" s="182"/>
      <c r="J103" s="24">
        <v>16203</v>
      </c>
      <c r="K103" s="24"/>
      <c r="L103" s="25">
        <v>15231</v>
      </c>
      <c r="M103" s="25">
        <v>192</v>
      </c>
      <c r="N103" s="25">
        <v>15231</v>
      </c>
      <c r="O103" s="25"/>
      <c r="P103" s="25"/>
      <c r="Q103" s="25"/>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row>
    <row r="104" spans="1:44" ht="12.75" customHeight="1" x14ac:dyDescent="0.25">
      <c r="A104" s="173"/>
      <c r="B104" s="173"/>
      <c r="C104" s="208"/>
      <c r="D104" s="310"/>
      <c r="E104" s="310"/>
      <c r="F104" s="310"/>
      <c r="G104" s="310"/>
      <c r="H104" s="310"/>
      <c r="I104" s="173"/>
      <c r="J104" s="111"/>
      <c r="K104" s="111"/>
      <c r="L104" s="111"/>
      <c r="M104" s="111"/>
      <c r="N104" s="111"/>
      <c r="O104" s="111"/>
      <c r="P104" s="111"/>
      <c r="Q104" s="111"/>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row>
    <row r="105" spans="1:44" s="112" customFormat="1" ht="12.75" customHeight="1" x14ac:dyDescent="0.2">
      <c r="A105" s="17" t="s">
        <v>92</v>
      </c>
      <c r="B105" s="157"/>
      <c r="C105" s="157"/>
      <c r="D105" s="157"/>
      <c r="E105" s="157"/>
      <c r="F105" s="157"/>
      <c r="G105" s="158"/>
      <c r="H105" s="8"/>
      <c r="I105" s="8"/>
      <c r="J105" s="9"/>
      <c r="K105" s="9"/>
      <c r="L105" s="9"/>
      <c r="M105" s="9"/>
      <c r="N105" s="9"/>
      <c r="O105" s="9"/>
    </row>
    <row r="106" spans="1:44" s="112" customFormat="1" ht="12.75" customHeight="1" x14ac:dyDescent="0.2">
      <c r="A106" s="338" t="s">
        <v>113</v>
      </c>
      <c r="B106" s="338"/>
      <c r="C106" s="338"/>
      <c r="D106" s="338"/>
      <c r="E106" s="338"/>
      <c r="F106" s="338"/>
      <c r="G106" s="338"/>
      <c r="H106" s="338"/>
      <c r="I106" s="338"/>
      <c r="J106" s="338"/>
      <c r="K106" s="338"/>
      <c r="L106" s="338"/>
      <c r="M106" s="338"/>
      <c r="N106" s="338"/>
      <c r="O106" s="338"/>
      <c r="P106" s="338"/>
      <c r="Q106" s="338"/>
    </row>
    <row r="107" spans="1:44" s="112" customFormat="1" ht="12.75" customHeight="1" x14ac:dyDescent="0.2">
      <c r="A107" s="338" t="s">
        <v>114</v>
      </c>
      <c r="B107" s="338"/>
      <c r="C107" s="338"/>
      <c r="D107" s="338"/>
      <c r="E107" s="338"/>
      <c r="F107" s="338"/>
      <c r="G107" s="338"/>
      <c r="H107" s="338"/>
      <c r="I107" s="338"/>
      <c r="J107" s="338"/>
      <c r="K107" s="338"/>
      <c r="L107" s="338"/>
      <c r="M107" s="338"/>
      <c r="N107" s="338"/>
      <c r="O107" s="338"/>
      <c r="P107" s="338"/>
      <c r="Q107" s="338"/>
    </row>
    <row r="108" spans="1:44" s="278" customFormat="1" ht="12.75" customHeight="1" x14ac:dyDescent="0.25">
      <c r="A108" s="383" t="s">
        <v>115</v>
      </c>
      <c r="B108" s="383"/>
      <c r="C108" s="383"/>
      <c r="D108" s="383"/>
      <c r="E108" s="383"/>
      <c r="F108" s="383"/>
      <c r="G108" s="383"/>
      <c r="H108" s="383"/>
      <c r="I108" s="383"/>
      <c r="J108" s="383"/>
      <c r="K108" s="383"/>
      <c r="L108" s="383"/>
      <c r="M108" s="383"/>
      <c r="N108" s="383"/>
      <c r="O108" s="383"/>
      <c r="P108" s="383"/>
      <c r="Q108" s="383"/>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row>
    <row r="109" spans="1:44" ht="12.75" customHeight="1" x14ac:dyDescent="0.25">
      <c r="A109" s="173"/>
      <c r="B109" s="410"/>
      <c r="C109" s="388"/>
      <c r="D109" s="278"/>
      <c r="E109" s="278"/>
      <c r="F109" s="278"/>
      <c r="G109" s="278"/>
      <c r="H109" s="278"/>
      <c r="I109" s="416"/>
      <c r="J109" s="388"/>
      <c r="K109" s="388"/>
      <c r="L109" s="389"/>
      <c r="M109" s="389"/>
      <c r="N109" s="389"/>
      <c r="O109" s="389"/>
      <c r="P109" s="389"/>
      <c r="Q109" s="389"/>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row>
    <row r="110" spans="1:44" ht="12.75" customHeight="1" x14ac:dyDescent="0.25">
      <c r="A110" s="111"/>
      <c r="B110" s="175"/>
      <c r="C110" s="175"/>
      <c r="D110" s="175"/>
      <c r="E110" s="175"/>
      <c r="F110" s="175"/>
      <c r="G110" s="175"/>
      <c r="H110" s="175"/>
      <c r="I110" s="175"/>
      <c r="J110" s="411">
        <v>2017</v>
      </c>
      <c r="K110" s="412"/>
      <c r="L110" s="413">
        <v>2018</v>
      </c>
      <c r="M110" s="414"/>
      <c r="N110" s="415">
        <v>2019</v>
      </c>
      <c r="O110" s="414"/>
      <c r="P110" s="415">
        <v>2020</v>
      </c>
      <c r="Q110" s="414"/>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row>
    <row r="111" spans="1:44" x14ac:dyDescent="0.25">
      <c r="A111" s="209" t="s">
        <v>2</v>
      </c>
      <c r="B111" s="210" t="s">
        <v>3</v>
      </c>
      <c r="C111" s="211" t="s">
        <v>23</v>
      </c>
      <c r="D111" s="211" t="s">
        <v>69</v>
      </c>
      <c r="E111" s="211" t="s">
        <v>67</v>
      </c>
      <c r="F111" s="211" t="s">
        <v>68</v>
      </c>
      <c r="G111" s="211" t="s">
        <v>70</v>
      </c>
      <c r="H111" s="211" t="s">
        <v>95</v>
      </c>
      <c r="I111" s="162" t="s">
        <v>5</v>
      </c>
      <c r="J111" s="196" t="s">
        <v>105</v>
      </c>
      <c r="K111" s="196" t="s">
        <v>285</v>
      </c>
      <c r="L111" s="196" t="s">
        <v>105</v>
      </c>
      <c r="M111" s="196" t="s">
        <v>285</v>
      </c>
      <c r="N111" s="196" t="s">
        <v>105</v>
      </c>
      <c r="O111" s="196" t="s">
        <v>285</v>
      </c>
      <c r="P111" s="196" t="s">
        <v>105</v>
      </c>
      <c r="Q111" s="196" t="s">
        <v>285</v>
      </c>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row>
    <row r="112" spans="1:44" ht="12.75" customHeight="1" x14ac:dyDescent="0.25">
      <c r="A112" s="417" t="s">
        <v>355</v>
      </c>
      <c r="B112" s="418" t="s">
        <v>6</v>
      </c>
      <c r="C112" s="418" t="s">
        <v>32</v>
      </c>
      <c r="D112" s="418" t="s">
        <v>99</v>
      </c>
      <c r="E112" s="333" t="s">
        <v>393</v>
      </c>
      <c r="F112" s="418" t="s">
        <v>273</v>
      </c>
      <c r="G112" s="418" t="s">
        <v>82</v>
      </c>
      <c r="H112" s="187" t="s">
        <v>264</v>
      </c>
      <c r="I112" s="155">
        <f>SUM(I113:I116)</f>
        <v>6386</v>
      </c>
      <c r="J112" s="155">
        <f t="shared" ref="J112:Q112" si="9">SUM(J113:J116)</f>
        <v>16831</v>
      </c>
      <c r="K112" s="155">
        <f t="shared" si="9"/>
        <v>20056</v>
      </c>
      <c r="L112" s="155">
        <f t="shared" si="9"/>
        <v>16000</v>
      </c>
      <c r="M112" s="155">
        <f t="shared" si="9"/>
        <v>10138</v>
      </c>
      <c r="N112" s="155">
        <f t="shared" si="9"/>
        <v>17370</v>
      </c>
      <c r="O112" s="155">
        <f t="shared" si="9"/>
        <v>0</v>
      </c>
      <c r="P112" s="155">
        <f t="shared" si="9"/>
        <v>0</v>
      </c>
      <c r="Q112" s="155">
        <f t="shared" si="9"/>
        <v>0</v>
      </c>
      <c r="R112" s="289"/>
      <c r="S112" s="112"/>
      <c r="T112" s="112"/>
      <c r="U112" s="290"/>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row>
    <row r="113" spans="1:44" ht="12.75" customHeight="1" x14ac:dyDescent="0.25">
      <c r="A113" s="417"/>
      <c r="B113" s="418"/>
      <c r="C113" s="418"/>
      <c r="D113" s="418"/>
      <c r="E113" s="333"/>
      <c r="F113" s="418"/>
      <c r="G113" s="418"/>
      <c r="H113" s="315" t="s">
        <v>89</v>
      </c>
      <c r="I113" s="182">
        <v>6386</v>
      </c>
      <c r="J113" s="24">
        <v>15017</v>
      </c>
      <c r="K113" s="24">
        <v>20056</v>
      </c>
      <c r="L113" s="25">
        <v>12517</v>
      </c>
      <c r="M113" s="25">
        <v>8550</v>
      </c>
      <c r="N113" s="25">
        <v>13769</v>
      </c>
      <c r="O113" s="25"/>
      <c r="P113" s="25"/>
      <c r="Q113" s="25"/>
      <c r="R113" s="289"/>
      <c r="S113" s="112"/>
      <c r="T113" s="112"/>
      <c r="U113" s="290"/>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row>
    <row r="114" spans="1:44" ht="12.75" customHeight="1" x14ac:dyDescent="0.25">
      <c r="A114" s="417"/>
      <c r="B114" s="418"/>
      <c r="C114" s="418"/>
      <c r="D114" s="418"/>
      <c r="E114" s="333"/>
      <c r="F114" s="418"/>
      <c r="G114" s="418"/>
      <c r="H114" s="315" t="s">
        <v>0</v>
      </c>
      <c r="I114" s="182"/>
      <c r="J114" s="24">
        <v>105</v>
      </c>
      <c r="K114" s="24"/>
      <c r="L114" s="25">
        <v>1143</v>
      </c>
      <c r="M114" s="25">
        <v>42</v>
      </c>
      <c r="N114" s="25">
        <v>1143</v>
      </c>
      <c r="O114" s="25"/>
      <c r="P114" s="25"/>
      <c r="Q114" s="25"/>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row>
    <row r="115" spans="1:44" ht="12.75" customHeight="1" x14ac:dyDescent="0.25">
      <c r="A115" s="417"/>
      <c r="B115" s="418"/>
      <c r="C115" s="418"/>
      <c r="D115" s="418"/>
      <c r="E115" s="333"/>
      <c r="F115" s="418"/>
      <c r="G115" s="418"/>
      <c r="H115" s="315" t="s">
        <v>1</v>
      </c>
      <c r="I115" s="182"/>
      <c r="J115" s="24">
        <v>505</v>
      </c>
      <c r="K115" s="24"/>
      <c r="L115" s="25">
        <v>1156</v>
      </c>
      <c r="M115" s="25">
        <v>307</v>
      </c>
      <c r="N115" s="25">
        <v>1156</v>
      </c>
      <c r="O115" s="25"/>
      <c r="P115" s="25"/>
      <c r="Q115" s="25"/>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row>
    <row r="116" spans="1:44" ht="30" customHeight="1" x14ac:dyDescent="0.25">
      <c r="A116" s="417"/>
      <c r="B116" s="418"/>
      <c r="C116" s="418"/>
      <c r="D116" s="418"/>
      <c r="E116" s="333"/>
      <c r="F116" s="418"/>
      <c r="G116" s="418"/>
      <c r="H116" s="315" t="s">
        <v>90</v>
      </c>
      <c r="I116" s="182"/>
      <c r="J116" s="24">
        <v>1204</v>
      </c>
      <c r="K116" s="24"/>
      <c r="L116" s="25">
        <v>1184</v>
      </c>
      <c r="M116" s="25">
        <v>1239</v>
      </c>
      <c r="N116" s="25">
        <v>1302</v>
      </c>
      <c r="O116" s="25"/>
      <c r="P116" s="25"/>
      <c r="Q116" s="25"/>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row>
    <row r="117" spans="1:44" ht="12.75" customHeight="1" x14ac:dyDescent="0.25">
      <c r="A117" s="417"/>
      <c r="B117" s="418" t="s">
        <v>9</v>
      </c>
      <c r="C117" s="418" t="s">
        <v>33</v>
      </c>
      <c r="D117" s="418" t="s">
        <v>99</v>
      </c>
      <c r="E117" s="418" t="s">
        <v>388</v>
      </c>
      <c r="F117" s="418" t="s">
        <v>274</v>
      </c>
      <c r="G117" s="418" t="s">
        <v>82</v>
      </c>
      <c r="H117" s="187" t="s">
        <v>264</v>
      </c>
      <c r="I117" s="155">
        <f>SUM(I118:I121)</f>
        <v>3207</v>
      </c>
      <c r="J117" s="155">
        <f t="shared" ref="J117:Q117" si="10">SUM(J118:J121)</f>
        <v>28266</v>
      </c>
      <c r="K117" s="155">
        <f t="shared" si="10"/>
        <v>6474</v>
      </c>
      <c r="L117" s="155">
        <f t="shared" si="10"/>
        <v>14658</v>
      </c>
      <c r="M117" s="155">
        <f t="shared" si="10"/>
        <v>5856</v>
      </c>
      <c r="N117" s="155">
        <f t="shared" si="10"/>
        <v>14658</v>
      </c>
      <c r="O117" s="155">
        <f t="shared" si="10"/>
        <v>0</v>
      </c>
      <c r="P117" s="155">
        <f t="shared" si="10"/>
        <v>0</v>
      </c>
      <c r="Q117" s="155">
        <f t="shared" si="10"/>
        <v>0</v>
      </c>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row>
    <row r="118" spans="1:44" ht="12.75" customHeight="1" x14ac:dyDescent="0.25">
      <c r="A118" s="417"/>
      <c r="B118" s="418"/>
      <c r="C118" s="418"/>
      <c r="D118" s="418"/>
      <c r="E118" s="418"/>
      <c r="F118" s="418"/>
      <c r="G118" s="418"/>
      <c r="H118" s="315" t="s">
        <v>89</v>
      </c>
      <c r="I118" s="182">
        <v>3207</v>
      </c>
      <c r="J118" s="24">
        <v>18692</v>
      </c>
      <c r="K118" s="24">
        <v>6474</v>
      </c>
      <c r="L118" s="25">
        <v>12000</v>
      </c>
      <c r="M118" s="25">
        <v>5753</v>
      </c>
      <c r="N118" s="25">
        <v>12000</v>
      </c>
      <c r="O118" s="25"/>
      <c r="P118" s="25"/>
      <c r="Q118" s="25"/>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row>
    <row r="119" spans="1:44" ht="12.75" customHeight="1" x14ac:dyDescent="0.25">
      <c r="A119" s="417"/>
      <c r="B119" s="418"/>
      <c r="C119" s="418"/>
      <c r="D119" s="418"/>
      <c r="E119" s="418"/>
      <c r="F119" s="418"/>
      <c r="G119" s="418"/>
      <c r="H119" s="315" t="s">
        <v>0</v>
      </c>
      <c r="I119" s="182"/>
      <c r="J119" s="24">
        <v>1002</v>
      </c>
      <c r="K119" s="24"/>
      <c r="L119" s="25">
        <v>518</v>
      </c>
      <c r="M119" s="25">
        <v>20</v>
      </c>
      <c r="N119" s="25">
        <v>518</v>
      </c>
      <c r="O119" s="25"/>
      <c r="P119" s="25"/>
      <c r="Q119" s="25"/>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row>
    <row r="120" spans="1:44" ht="12.75" customHeight="1" x14ac:dyDescent="0.25">
      <c r="A120" s="417"/>
      <c r="B120" s="418"/>
      <c r="C120" s="418"/>
      <c r="D120" s="418"/>
      <c r="E120" s="418"/>
      <c r="F120" s="418"/>
      <c r="G120" s="418"/>
      <c r="H120" s="315" t="s">
        <v>1</v>
      </c>
      <c r="I120" s="182"/>
      <c r="J120" s="24">
        <v>7002</v>
      </c>
      <c r="K120" s="24"/>
      <c r="L120" s="25">
        <v>580</v>
      </c>
      <c r="M120" s="25">
        <v>4</v>
      </c>
      <c r="N120" s="25">
        <v>580</v>
      </c>
      <c r="O120" s="25"/>
      <c r="P120" s="25"/>
      <c r="Q120" s="25"/>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row>
    <row r="121" spans="1:44" ht="12.75" customHeight="1" x14ac:dyDescent="0.25">
      <c r="A121" s="417"/>
      <c r="B121" s="418"/>
      <c r="C121" s="418"/>
      <c r="D121" s="418"/>
      <c r="E121" s="418"/>
      <c r="F121" s="418"/>
      <c r="G121" s="418"/>
      <c r="H121" s="315" t="s">
        <v>90</v>
      </c>
      <c r="I121" s="182"/>
      <c r="J121" s="24">
        <v>1570</v>
      </c>
      <c r="K121" s="24"/>
      <c r="L121" s="25">
        <v>1560</v>
      </c>
      <c r="M121" s="25">
        <v>79</v>
      </c>
      <c r="N121" s="25">
        <v>1560</v>
      </c>
      <c r="O121" s="25"/>
      <c r="P121" s="25"/>
      <c r="Q121" s="25"/>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row>
    <row r="122" spans="1:44" ht="12.75" customHeight="1" x14ac:dyDescent="0.25">
      <c r="A122" s="417"/>
      <c r="B122" s="418" t="s">
        <v>10</v>
      </c>
      <c r="C122" s="418" t="s">
        <v>356</v>
      </c>
      <c r="D122" s="418" t="s">
        <v>99</v>
      </c>
      <c r="E122" s="418" t="s">
        <v>385</v>
      </c>
      <c r="F122" s="418" t="s">
        <v>273</v>
      </c>
      <c r="G122" s="418" t="s">
        <v>82</v>
      </c>
      <c r="H122" s="187" t="s">
        <v>264</v>
      </c>
      <c r="I122" s="155">
        <f>SUM(I123:I126)</f>
        <v>390</v>
      </c>
      <c r="J122" s="155">
        <f t="shared" ref="J122:Q122" si="11">SUM(J123:J126)</f>
        <v>9242</v>
      </c>
      <c r="K122" s="155">
        <f t="shared" si="11"/>
        <v>1882</v>
      </c>
      <c r="L122" s="155">
        <f t="shared" si="11"/>
        <v>10000</v>
      </c>
      <c r="M122" s="155">
        <f t="shared" si="11"/>
        <v>13561</v>
      </c>
      <c r="N122" s="155">
        <f t="shared" si="11"/>
        <v>12078</v>
      </c>
      <c r="O122" s="155">
        <f t="shared" si="11"/>
        <v>0</v>
      </c>
      <c r="P122" s="155">
        <f t="shared" si="11"/>
        <v>0</v>
      </c>
      <c r="Q122" s="155">
        <f t="shared" si="11"/>
        <v>0</v>
      </c>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row>
    <row r="123" spans="1:44" ht="12.75" customHeight="1" x14ac:dyDescent="0.25">
      <c r="A123" s="417"/>
      <c r="B123" s="418"/>
      <c r="C123" s="418"/>
      <c r="D123" s="418"/>
      <c r="E123" s="418"/>
      <c r="F123" s="418"/>
      <c r="G123" s="418"/>
      <c r="H123" s="315" t="s">
        <v>89</v>
      </c>
      <c r="I123" s="182">
        <v>390</v>
      </c>
      <c r="J123" s="24">
        <v>7173</v>
      </c>
      <c r="K123" s="24">
        <v>1882</v>
      </c>
      <c r="L123" s="25">
        <v>6873</v>
      </c>
      <c r="M123" s="25">
        <v>9064</v>
      </c>
      <c r="N123" s="25">
        <v>8591</v>
      </c>
      <c r="O123" s="25"/>
      <c r="P123" s="25"/>
      <c r="Q123" s="25"/>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row>
    <row r="124" spans="1:44" ht="12.75" customHeight="1" x14ac:dyDescent="0.25">
      <c r="A124" s="417"/>
      <c r="B124" s="418"/>
      <c r="C124" s="418"/>
      <c r="D124" s="418"/>
      <c r="E124" s="418"/>
      <c r="F124" s="418"/>
      <c r="G124" s="418"/>
      <c r="H124" s="315" t="s">
        <v>0</v>
      </c>
      <c r="I124" s="182"/>
      <c r="J124" s="24">
        <v>105</v>
      </c>
      <c r="K124" s="24"/>
      <c r="L124" s="25">
        <v>522</v>
      </c>
      <c r="M124" s="25">
        <v>99</v>
      </c>
      <c r="N124" s="25">
        <v>522</v>
      </c>
      <c r="O124" s="25"/>
      <c r="P124" s="25"/>
      <c r="Q124" s="25"/>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row>
    <row r="125" spans="1:44" ht="12.75" customHeight="1" x14ac:dyDescent="0.25">
      <c r="A125" s="417"/>
      <c r="B125" s="418"/>
      <c r="C125" s="418"/>
      <c r="D125" s="418"/>
      <c r="E125" s="418"/>
      <c r="F125" s="418"/>
      <c r="G125" s="418"/>
      <c r="H125" s="315" t="s">
        <v>1</v>
      </c>
      <c r="I125" s="182"/>
      <c r="J125" s="24">
        <v>505</v>
      </c>
      <c r="K125" s="24"/>
      <c r="L125" s="25">
        <v>1166</v>
      </c>
      <c r="M125" s="25">
        <v>217</v>
      </c>
      <c r="N125" s="25">
        <v>1166</v>
      </c>
      <c r="O125" s="25"/>
      <c r="P125" s="25"/>
      <c r="Q125" s="25"/>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row>
    <row r="126" spans="1:44" ht="12.75" customHeight="1" x14ac:dyDescent="0.25">
      <c r="A126" s="417"/>
      <c r="B126" s="418"/>
      <c r="C126" s="418"/>
      <c r="D126" s="418"/>
      <c r="E126" s="418"/>
      <c r="F126" s="418"/>
      <c r="G126" s="418"/>
      <c r="H126" s="315" t="s">
        <v>90</v>
      </c>
      <c r="I126" s="182"/>
      <c r="J126" s="24">
        <v>1459</v>
      </c>
      <c r="K126" s="24"/>
      <c r="L126" s="25">
        <v>1439</v>
      </c>
      <c r="M126" s="25">
        <v>4181</v>
      </c>
      <c r="N126" s="25">
        <v>1799</v>
      </c>
      <c r="O126" s="25"/>
      <c r="P126" s="25"/>
      <c r="Q126" s="25"/>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row>
    <row r="127" spans="1:44" ht="12.75" customHeight="1" x14ac:dyDescent="0.25">
      <c r="A127" s="417"/>
      <c r="B127" s="418" t="s">
        <v>14</v>
      </c>
      <c r="C127" s="418" t="s">
        <v>357</v>
      </c>
      <c r="D127" s="418" t="s">
        <v>99</v>
      </c>
      <c r="E127" s="418" t="s">
        <v>389</v>
      </c>
      <c r="F127" s="418" t="s">
        <v>275</v>
      </c>
      <c r="G127" s="418" t="s">
        <v>82</v>
      </c>
      <c r="H127" s="187" t="s">
        <v>264</v>
      </c>
      <c r="I127" s="155">
        <f>SUM(I128:I131)</f>
        <v>1836</v>
      </c>
      <c r="J127" s="155">
        <f t="shared" ref="J127" si="12">SUM(J128:J131)</f>
        <v>5370</v>
      </c>
      <c r="K127" s="155">
        <f t="shared" ref="K127" si="13">SUM(K128:K131)</f>
        <v>4574</v>
      </c>
      <c r="L127" s="155">
        <f t="shared" ref="L127" si="14">SUM(L128:L131)</f>
        <v>6520</v>
      </c>
      <c r="M127" s="155">
        <f t="shared" ref="M127" si="15">SUM(M128:M131)</f>
        <v>3954</v>
      </c>
      <c r="N127" s="155">
        <f t="shared" ref="N127" si="16">SUM(N128:N131)</f>
        <v>9125</v>
      </c>
      <c r="O127" s="56"/>
      <c r="P127" s="56"/>
      <c r="Q127" s="56"/>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row>
    <row r="128" spans="1:44" ht="12.75" customHeight="1" x14ac:dyDescent="0.25">
      <c r="A128" s="417"/>
      <c r="B128" s="418"/>
      <c r="C128" s="418"/>
      <c r="D128" s="418"/>
      <c r="E128" s="418"/>
      <c r="F128" s="418"/>
      <c r="G128" s="418"/>
      <c r="H128" s="315" t="s">
        <v>89</v>
      </c>
      <c r="I128" s="182">
        <v>1836</v>
      </c>
      <c r="J128" s="24">
        <v>5300</v>
      </c>
      <c r="K128" s="24">
        <v>4574</v>
      </c>
      <c r="L128" s="25">
        <v>6500</v>
      </c>
      <c r="M128" s="25">
        <v>2845</v>
      </c>
      <c r="N128" s="25">
        <v>8125</v>
      </c>
      <c r="O128" s="25"/>
      <c r="P128" s="25"/>
      <c r="Q128" s="25"/>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row>
    <row r="129" spans="1:44" ht="12.75" customHeight="1" x14ac:dyDescent="0.25">
      <c r="A129" s="417"/>
      <c r="B129" s="418"/>
      <c r="C129" s="418"/>
      <c r="D129" s="418"/>
      <c r="E129" s="418"/>
      <c r="F129" s="418"/>
      <c r="G129" s="418"/>
      <c r="H129" s="315" t="s">
        <v>0</v>
      </c>
      <c r="I129" s="182"/>
      <c r="J129" s="24">
        <v>5</v>
      </c>
      <c r="K129" s="24"/>
      <c r="L129" s="25">
        <v>0</v>
      </c>
      <c r="M129" s="25">
        <v>2</v>
      </c>
      <c r="N129" s="25">
        <v>0</v>
      </c>
      <c r="O129" s="25"/>
      <c r="P129" s="25"/>
      <c r="Q129" s="25"/>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row>
    <row r="130" spans="1:44" ht="12.75" customHeight="1" x14ac:dyDescent="0.25">
      <c r="A130" s="417"/>
      <c r="B130" s="418"/>
      <c r="C130" s="418"/>
      <c r="D130" s="418"/>
      <c r="E130" s="418"/>
      <c r="F130" s="418"/>
      <c r="G130" s="418"/>
      <c r="H130" s="315" t="s">
        <v>1</v>
      </c>
      <c r="I130" s="182"/>
      <c r="J130" s="24">
        <v>55</v>
      </c>
      <c r="K130" s="24"/>
      <c r="L130" s="25">
        <v>0</v>
      </c>
      <c r="M130" s="25">
        <v>9</v>
      </c>
      <c r="N130" s="25">
        <v>0</v>
      </c>
      <c r="O130" s="25"/>
      <c r="P130" s="25"/>
      <c r="Q130" s="25"/>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row>
    <row r="131" spans="1:44" ht="12.75" customHeight="1" x14ac:dyDescent="0.25">
      <c r="A131" s="417"/>
      <c r="B131" s="418"/>
      <c r="C131" s="418"/>
      <c r="D131" s="418"/>
      <c r="E131" s="418"/>
      <c r="F131" s="418"/>
      <c r="G131" s="418"/>
      <c r="H131" s="315" t="s">
        <v>90</v>
      </c>
      <c r="I131" s="182"/>
      <c r="J131" s="24">
        <v>10</v>
      </c>
      <c r="K131" s="24"/>
      <c r="L131" s="25">
        <v>20</v>
      </c>
      <c r="M131" s="25">
        <v>1098</v>
      </c>
      <c r="N131" s="25">
        <v>1000</v>
      </c>
      <c r="O131" s="25"/>
      <c r="P131" s="25"/>
      <c r="Q131" s="25"/>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row>
    <row r="132" spans="1:44" ht="12.75" customHeight="1" x14ac:dyDescent="0.25">
      <c r="A132" s="417"/>
      <c r="B132" s="418" t="s">
        <v>17</v>
      </c>
      <c r="C132" s="418" t="s">
        <v>396</v>
      </c>
      <c r="D132" s="418" t="s">
        <v>99</v>
      </c>
      <c r="E132" s="418" t="s">
        <v>397</v>
      </c>
      <c r="F132" s="418" t="s">
        <v>275</v>
      </c>
      <c r="G132" s="418" t="s">
        <v>82</v>
      </c>
      <c r="H132" s="187" t="s">
        <v>264</v>
      </c>
      <c r="I132" s="317">
        <v>6300</v>
      </c>
      <c r="J132" s="155"/>
      <c r="K132" s="155"/>
      <c r="L132" s="155"/>
      <c r="M132" s="155"/>
      <c r="N132" s="317">
        <v>5000</v>
      </c>
      <c r="O132" s="56"/>
      <c r="P132" s="56"/>
      <c r="Q132" s="56"/>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row>
    <row r="133" spans="1:44" ht="12.75" customHeight="1" x14ac:dyDescent="0.25">
      <c r="A133" s="417"/>
      <c r="B133" s="418"/>
      <c r="C133" s="418"/>
      <c r="D133" s="418"/>
      <c r="E133" s="418"/>
      <c r="F133" s="418"/>
      <c r="G133" s="418"/>
      <c r="H133" s="315" t="s">
        <v>89</v>
      </c>
      <c r="I133" s="151" t="s">
        <v>260</v>
      </c>
      <c r="J133" s="24"/>
      <c r="K133" s="24"/>
      <c r="L133" s="25"/>
      <c r="M133" s="25"/>
      <c r="N133" s="151" t="s">
        <v>260</v>
      </c>
      <c r="O133" s="25"/>
      <c r="P133" s="25"/>
      <c r="Q133" s="25"/>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row>
    <row r="134" spans="1:44" ht="12.75" customHeight="1" x14ac:dyDescent="0.25">
      <c r="A134" s="417"/>
      <c r="B134" s="418"/>
      <c r="C134" s="418"/>
      <c r="D134" s="418"/>
      <c r="E134" s="418"/>
      <c r="F134" s="418"/>
      <c r="G134" s="418"/>
      <c r="H134" s="315" t="s">
        <v>0</v>
      </c>
      <c r="I134" s="151" t="s">
        <v>260</v>
      </c>
      <c r="J134" s="24"/>
      <c r="K134" s="24"/>
      <c r="L134" s="25"/>
      <c r="M134" s="25"/>
      <c r="N134" s="151" t="s">
        <v>260</v>
      </c>
      <c r="O134" s="25"/>
      <c r="P134" s="25"/>
      <c r="Q134" s="25"/>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row>
    <row r="135" spans="1:44" ht="12.75" customHeight="1" x14ac:dyDescent="0.25">
      <c r="A135" s="417"/>
      <c r="B135" s="418"/>
      <c r="C135" s="418"/>
      <c r="D135" s="418"/>
      <c r="E135" s="418"/>
      <c r="F135" s="418"/>
      <c r="G135" s="418"/>
      <c r="H135" s="315" t="s">
        <v>1</v>
      </c>
      <c r="I135" s="182"/>
      <c r="J135" s="24"/>
      <c r="K135" s="24"/>
      <c r="L135" s="25"/>
      <c r="M135" s="25"/>
      <c r="N135" s="153"/>
      <c r="O135" s="25"/>
      <c r="P135" s="25"/>
      <c r="Q135" s="25"/>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row>
    <row r="136" spans="1:44" ht="12.75" customHeight="1" x14ac:dyDescent="0.25">
      <c r="A136" s="417"/>
      <c r="B136" s="418"/>
      <c r="C136" s="418"/>
      <c r="D136" s="418"/>
      <c r="E136" s="418"/>
      <c r="F136" s="418"/>
      <c r="G136" s="418"/>
      <c r="H136" s="315" t="s">
        <v>90</v>
      </c>
      <c r="I136" s="182"/>
      <c r="J136" s="24"/>
      <c r="K136" s="24"/>
      <c r="L136" s="25"/>
      <c r="M136" s="25"/>
      <c r="N136" s="25"/>
      <c r="O136" s="25"/>
      <c r="P136" s="25"/>
      <c r="Q136" s="25"/>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row>
    <row r="137" spans="1:44" s="278" customFormat="1" ht="12.75" customHeight="1" x14ac:dyDescent="0.25">
      <c r="A137" s="291" t="s">
        <v>93</v>
      </c>
      <c r="B137" s="111"/>
      <c r="C137" s="111"/>
      <c r="D137" s="111"/>
      <c r="E137" s="111"/>
      <c r="F137" s="111"/>
      <c r="G137" s="111"/>
      <c r="H137" s="111"/>
      <c r="I137" s="111"/>
      <c r="J137" s="111"/>
      <c r="K137" s="111"/>
      <c r="L137" s="111"/>
      <c r="M137" s="111"/>
      <c r="N137" s="111"/>
      <c r="O137" s="111"/>
      <c r="P137" s="111"/>
      <c r="Q137" s="111"/>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row>
    <row r="138" spans="1:44" s="278" customFormat="1" ht="12.75" customHeight="1" x14ac:dyDescent="0.25">
      <c r="A138" s="338" t="s">
        <v>116</v>
      </c>
      <c r="B138" s="338"/>
      <c r="C138" s="338"/>
      <c r="D138" s="338"/>
      <c r="E138" s="338"/>
      <c r="F138" s="338"/>
      <c r="G138" s="338"/>
      <c r="H138" s="338"/>
      <c r="I138" s="338"/>
      <c r="J138" s="338"/>
      <c r="K138" s="338"/>
      <c r="L138" s="338"/>
      <c r="M138" s="338"/>
      <c r="N138" s="338"/>
      <c r="O138" s="338"/>
      <c r="P138" s="338"/>
      <c r="Q138" s="338"/>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row>
    <row r="139" spans="1:44" s="278" customFormat="1" ht="12.75" customHeight="1" x14ac:dyDescent="0.25">
      <c r="A139" s="338" t="s">
        <v>117</v>
      </c>
      <c r="B139" s="338"/>
      <c r="C139" s="338"/>
      <c r="D139" s="338"/>
      <c r="E139" s="338"/>
      <c r="F139" s="338"/>
      <c r="G139" s="338"/>
      <c r="H139" s="338"/>
      <c r="I139" s="338"/>
      <c r="J139" s="338"/>
      <c r="K139" s="338"/>
      <c r="L139" s="338"/>
      <c r="M139" s="338"/>
      <c r="N139" s="338"/>
      <c r="O139" s="338"/>
      <c r="P139" s="338"/>
      <c r="Q139" s="338"/>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row>
    <row r="140" spans="1:44" s="278" customFormat="1" ht="12.75" customHeight="1" x14ac:dyDescent="0.25">
      <c r="A140" s="338" t="s">
        <v>118</v>
      </c>
      <c r="B140" s="338"/>
      <c r="C140" s="338"/>
      <c r="D140" s="338"/>
      <c r="E140" s="338"/>
      <c r="F140" s="338"/>
      <c r="G140" s="338"/>
      <c r="H140" s="338"/>
      <c r="I140" s="338"/>
      <c r="J140" s="338"/>
      <c r="K140" s="338"/>
      <c r="L140" s="338"/>
      <c r="M140" s="338"/>
      <c r="N140" s="338"/>
      <c r="O140" s="338"/>
      <c r="P140" s="338"/>
      <c r="Q140" s="338"/>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row>
    <row r="141" spans="1:44" s="278" customFormat="1" ht="12.75" customHeight="1" x14ac:dyDescent="0.25">
      <c r="A141" s="338" t="s">
        <v>119</v>
      </c>
      <c r="B141" s="338"/>
      <c r="C141" s="338"/>
      <c r="D141" s="338"/>
      <c r="E141" s="338"/>
      <c r="F141" s="338"/>
      <c r="G141" s="338"/>
      <c r="H141" s="338"/>
      <c r="I141" s="338"/>
      <c r="J141" s="338"/>
      <c r="K141" s="338"/>
      <c r="L141" s="338"/>
      <c r="M141" s="338"/>
      <c r="N141" s="338"/>
      <c r="O141" s="338"/>
      <c r="P141" s="338"/>
      <c r="Q141" s="338"/>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row>
    <row r="142" spans="1:44" ht="12.75" customHeight="1" x14ac:dyDescent="0.25">
      <c r="A142" s="292"/>
      <c r="B142" s="175"/>
      <c r="C142" s="175"/>
      <c r="D142" s="175"/>
      <c r="E142" s="175"/>
      <c r="F142" s="175"/>
      <c r="G142" s="175"/>
      <c r="H142" s="175"/>
      <c r="I142" s="175"/>
      <c r="J142" s="403">
        <v>2017</v>
      </c>
      <c r="K142" s="403"/>
      <c r="L142" s="403">
        <v>2018</v>
      </c>
      <c r="M142" s="403"/>
      <c r="N142" s="403">
        <v>2019</v>
      </c>
      <c r="O142" s="403"/>
      <c r="P142" s="403">
        <v>2020</v>
      </c>
      <c r="Q142" s="403"/>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row>
    <row r="143" spans="1:44" x14ac:dyDescent="0.25">
      <c r="A143" s="189" t="s">
        <v>2</v>
      </c>
      <c r="B143" s="159" t="s">
        <v>3</v>
      </c>
      <c r="C143" s="160" t="s">
        <v>23</v>
      </c>
      <c r="D143" s="160" t="s">
        <v>69</v>
      </c>
      <c r="E143" s="160" t="s">
        <v>67</v>
      </c>
      <c r="F143" s="160" t="s">
        <v>68</v>
      </c>
      <c r="G143" s="160" t="s">
        <v>70</v>
      </c>
      <c r="H143" s="192" t="s">
        <v>95</v>
      </c>
      <c r="I143" s="162" t="s">
        <v>5</v>
      </c>
      <c r="J143" s="212" t="s">
        <v>105</v>
      </c>
      <c r="K143" s="212" t="s">
        <v>285</v>
      </c>
      <c r="L143" s="212" t="s">
        <v>105</v>
      </c>
      <c r="M143" s="212" t="s">
        <v>285</v>
      </c>
      <c r="N143" s="212" t="s">
        <v>105</v>
      </c>
      <c r="O143" s="212" t="s">
        <v>285</v>
      </c>
      <c r="P143" s="213" t="s">
        <v>105</v>
      </c>
      <c r="Q143" s="214" t="s">
        <v>285</v>
      </c>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row>
    <row r="144" spans="1:44" ht="12.75" customHeight="1" x14ac:dyDescent="0.25">
      <c r="A144" s="417" t="s">
        <v>391</v>
      </c>
      <c r="B144" s="418" t="s">
        <v>6</v>
      </c>
      <c r="C144" s="418" t="s">
        <v>276</v>
      </c>
      <c r="D144" s="418" t="s">
        <v>99</v>
      </c>
      <c r="E144" s="418" t="s">
        <v>390</v>
      </c>
      <c r="F144" s="418" t="s">
        <v>277</v>
      </c>
      <c r="G144" s="422" t="s">
        <v>82</v>
      </c>
      <c r="H144" s="187" t="s">
        <v>264</v>
      </c>
      <c r="I144" s="150">
        <f>SUM(I145:I148)</f>
        <v>10002</v>
      </c>
      <c r="J144" s="150">
        <f t="shared" ref="J144" si="17">SUM(J145:J148)</f>
        <v>16700</v>
      </c>
      <c r="K144" s="150">
        <f t="shared" ref="K144" si="18">SUM(K145:K148)</f>
        <v>0</v>
      </c>
      <c r="L144" s="150">
        <f t="shared" ref="L144" si="19">SUM(L145:L148)</f>
        <v>12000</v>
      </c>
      <c r="M144" s="150">
        <f t="shared" ref="M144" si="20">SUM(M145:M148)</f>
        <v>6333</v>
      </c>
      <c r="N144" s="150">
        <f t="shared" ref="N144" si="21">SUM(N145:N148)</f>
        <v>12000</v>
      </c>
      <c r="O144" s="57"/>
      <c r="P144" s="56"/>
      <c r="Q144" s="56"/>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row>
    <row r="145" spans="1:44" ht="12.75" customHeight="1" x14ac:dyDescent="0.25">
      <c r="A145" s="417"/>
      <c r="B145" s="418"/>
      <c r="C145" s="418"/>
      <c r="D145" s="418"/>
      <c r="E145" s="418"/>
      <c r="F145" s="418"/>
      <c r="G145" s="423"/>
      <c r="H145" s="315" t="s">
        <v>89</v>
      </c>
      <c r="I145" s="182">
        <v>10002</v>
      </c>
      <c r="J145" s="24">
        <v>16700</v>
      </c>
      <c r="K145" s="24"/>
      <c r="L145" s="25">
        <v>12000</v>
      </c>
      <c r="M145" s="25">
        <v>6333</v>
      </c>
      <c r="N145" s="25">
        <v>12000</v>
      </c>
      <c r="O145" s="25"/>
      <c r="P145" s="25"/>
      <c r="Q145" s="25"/>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row>
    <row r="146" spans="1:44" ht="12.75" customHeight="1" x14ac:dyDescent="0.25">
      <c r="A146" s="417"/>
      <c r="B146" s="418"/>
      <c r="C146" s="418"/>
      <c r="D146" s="418"/>
      <c r="E146" s="418"/>
      <c r="F146" s="418"/>
      <c r="G146" s="423"/>
      <c r="H146" s="315"/>
      <c r="I146" s="182">
        <v>0</v>
      </c>
      <c r="J146" s="24">
        <v>0</v>
      </c>
      <c r="K146" s="24"/>
      <c r="L146" s="215">
        <v>0</v>
      </c>
      <c r="M146" s="25"/>
      <c r="N146" s="25"/>
      <c r="O146" s="25"/>
      <c r="P146" s="25"/>
      <c r="Q146" s="25"/>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row>
    <row r="147" spans="1:44" ht="12.75" customHeight="1" x14ac:dyDescent="0.25">
      <c r="A147" s="417"/>
      <c r="B147" s="418"/>
      <c r="C147" s="418"/>
      <c r="D147" s="418"/>
      <c r="E147" s="418"/>
      <c r="F147" s="418"/>
      <c r="G147" s="423"/>
      <c r="H147" s="315"/>
      <c r="I147" s="182">
        <v>0</v>
      </c>
      <c r="J147" s="24">
        <v>0</v>
      </c>
      <c r="K147" s="24"/>
      <c r="L147" s="216">
        <v>0</v>
      </c>
      <c r="M147" s="25"/>
      <c r="N147" s="25"/>
      <c r="O147" s="25"/>
      <c r="P147" s="25"/>
      <c r="Q147" s="25"/>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row>
    <row r="148" spans="1:44" ht="33.75" customHeight="1" x14ac:dyDescent="0.25">
      <c r="A148" s="417"/>
      <c r="B148" s="418"/>
      <c r="C148" s="418"/>
      <c r="D148" s="418"/>
      <c r="E148" s="418"/>
      <c r="F148" s="418"/>
      <c r="G148" s="424"/>
      <c r="H148" s="315"/>
      <c r="I148" s="182">
        <v>0</v>
      </c>
      <c r="J148" s="24">
        <v>0</v>
      </c>
      <c r="K148" s="24"/>
      <c r="L148" s="216">
        <v>0</v>
      </c>
      <c r="M148" s="25"/>
      <c r="N148" s="25"/>
      <c r="O148" s="25"/>
      <c r="P148" s="25"/>
      <c r="Q148" s="25"/>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row>
    <row r="149" spans="1:44" ht="12.75" customHeight="1" x14ac:dyDescent="0.25">
      <c r="A149" s="173"/>
      <c r="B149" s="173"/>
      <c r="C149" s="208"/>
      <c r="D149" s="310"/>
      <c r="E149" s="310"/>
      <c r="F149" s="310"/>
      <c r="G149" s="310"/>
      <c r="H149" s="310"/>
      <c r="I149" s="173"/>
      <c r="J149" s="111"/>
      <c r="K149" s="111"/>
      <c r="L149" s="111"/>
      <c r="M149" s="111"/>
      <c r="N149" s="111"/>
      <c r="O149" s="111"/>
      <c r="P149" s="111"/>
      <c r="Q149" s="111"/>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row>
    <row r="150" spans="1:44" s="112" customFormat="1" ht="12.75" customHeight="1" x14ac:dyDescent="0.2">
      <c r="A150" s="17" t="s">
        <v>98</v>
      </c>
      <c r="B150" s="157"/>
      <c r="C150" s="157"/>
      <c r="D150" s="157"/>
      <c r="E150" s="157"/>
      <c r="F150" s="157"/>
      <c r="G150" s="158"/>
      <c r="H150" s="8"/>
      <c r="I150" s="8"/>
      <c r="J150" s="9"/>
      <c r="K150" s="9"/>
      <c r="L150" s="9"/>
      <c r="M150" s="9"/>
      <c r="N150" s="9"/>
      <c r="O150" s="9"/>
    </row>
    <row r="151" spans="1:44" s="112" customFormat="1" ht="12.75" customHeight="1" x14ac:dyDescent="0.2">
      <c r="A151" s="338" t="s">
        <v>120</v>
      </c>
      <c r="B151" s="338"/>
      <c r="C151" s="338"/>
      <c r="D151" s="338"/>
      <c r="E151" s="338"/>
      <c r="F151" s="338"/>
      <c r="G151" s="338"/>
      <c r="H151" s="338"/>
      <c r="I151" s="338"/>
      <c r="J151" s="338"/>
      <c r="K151" s="338"/>
      <c r="L151" s="338"/>
      <c r="M151" s="338"/>
      <c r="N151" s="338"/>
      <c r="O151" s="338"/>
      <c r="P151" s="338"/>
      <c r="Q151" s="338"/>
    </row>
    <row r="152" spans="1:44" ht="12.75" customHeight="1" x14ac:dyDescent="0.25">
      <c r="A152" s="236"/>
      <c r="B152" s="462"/>
      <c r="C152" s="388"/>
      <c r="D152" s="278"/>
      <c r="E152" s="278"/>
      <c r="F152" s="278"/>
      <c r="G152" s="278"/>
      <c r="H152" s="278"/>
      <c r="I152" s="396"/>
      <c r="J152" s="388"/>
      <c r="K152" s="388"/>
      <c r="L152" s="389"/>
      <c r="M152" s="389"/>
      <c r="N152" s="389"/>
      <c r="O152" s="389"/>
      <c r="P152" s="389"/>
      <c r="Q152" s="389"/>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row>
    <row r="153" spans="1:44" ht="12.75" customHeight="1" x14ac:dyDescent="0.25">
      <c r="A153" s="173"/>
      <c r="B153" s="174"/>
      <c r="C153" s="174"/>
      <c r="D153" s="175"/>
      <c r="E153" s="175"/>
      <c r="F153" s="175"/>
      <c r="G153" s="175"/>
      <c r="H153" s="175"/>
      <c r="I153" s="175"/>
      <c r="J153" s="428">
        <v>2017</v>
      </c>
      <c r="K153" s="429"/>
      <c r="L153" s="404">
        <v>2018</v>
      </c>
      <c r="M153" s="405"/>
      <c r="N153" s="406">
        <v>2019</v>
      </c>
      <c r="O153" s="405"/>
      <c r="P153" s="406">
        <v>2020</v>
      </c>
      <c r="Q153" s="405"/>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row>
    <row r="154" spans="1:44" x14ac:dyDescent="0.25">
      <c r="A154" s="293" t="s">
        <v>2</v>
      </c>
      <c r="B154" s="159" t="s">
        <v>3</v>
      </c>
      <c r="C154" s="160" t="s">
        <v>23</v>
      </c>
      <c r="D154" s="160" t="s">
        <v>69</v>
      </c>
      <c r="E154" s="160" t="s">
        <v>67</v>
      </c>
      <c r="F154" s="160" t="s">
        <v>68</v>
      </c>
      <c r="G154" s="160" t="s">
        <v>70</v>
      </c>
      <c r="H154" s="217" t="s">
        <v>95</v>
      </c>
      <c r="I154" s="218" t="s">
        <v>5</v>
      </c>
      <c r="J154" s="163" t="s">
        <v>105</v>
      </c>
      <c r="K154" s="163" t="s">
        <v>285</v>
      </c>
      <c r="L154" s="163" t="s">
        <v>105</v>
      </c>
      <c r="M154" s="163" t="s">
        <v>285</v>
      </c>
      <c r="N154" s="163" t="s">
        <v>105</v>
      </c>
      <c r="O154" s="163" t="s">
        <v>285</v>
      </c>
      <c r="P154" s="163" t="s">
        <v>105</v>
      </c>
      <c r="Q154" s="163" t="s">
        <v>285</v>
      </c>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row>
    <row r="155" spans="1:44" ht="12.75" customHeight="1" x14ac:dyDescent="0.25">
      <c r="A155" s="399" t="s">
        <v>392</v>
      </c>
      <c r="B155" s="418" t="s">
        <v>6</v>
      </c>
      <c r="C155" s="418" t="s">
        <v>34</v>
      </c>
      <c r="D155" s="418" t="s">
        <v>99</v>
      </c>
      <c r="E155" s="418" t="s">
        <v>279</v>
      </c>
      <c r="F155" s="418" t="s">
        <v>278</v>
      </c>
      <c r="G155" s="422" t="s">
        <v>82</v>
      </c>
      <c r="H155" s="187" t="s">
        <v>264</v>
      </c>
      <c r="I155" s="155">
        <v>859</v>
      </c>
      <c r="J155" s="155">
        <v>3000</v>
      </c>
      <c r="K155" s="155">
        <v>1253</v>
      </c>
      <c r="L155" s="155">
        <v>13500</v>
      </c>
      <c r="M155" s="155" t="s">
        <v>258</v>
      </c>
      <c r="N155" s="155">
        <v>13500</v>
      </c>
      <c r="O155" s="56"/>
      <c r="P155" s="56"/>
      <c r="Q155" s="56"/>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row>
    <row r="156" spans="1:44" ht="12.75" customHeight="1" x14ac:dyDescent="0.25">
      <c r="A156" s="400"/>
      <c r="B156" s="418"/>
      <c r="C156" s="418"/>
      <c r="D156" s="418"/>
      <c r="E156" s="418"/>
      <c r="F156" s="418"/>
      <c r="G156" s="423"/>
      <c r="H156" s="315" t="s">
        <v>89</v>
      </c>
      <c r="I156" s="182">
        <v>859</v>
      </c>
      <c r="J156" s="24">
        <v>2000</v>
      </c>
      <c r="K156" s="24">
        <v>1253</v>
      </c>
      <c r="L156" s="25">
        <v>3900</v>
      </c>
      <c r="M156" s="25"/>
      <c r="N156" s="25">
        <v>3900</v>
      </c>
      <c r="O156" s="25"/>
      <c r="P156" s="25"/>
      <c r="Q156" s="25"/>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row>
    <row r="157" spans="1:44" ht="12.75" customHeight="1" x14ac:dyDescent="0.25">
      <c r="A157" s="400"/>
      <c r="B157" s="418"/>
      <c r="C157" s="418"/>
      <c r="D157" s="418"/>
      <c r="E157" s="418"/>
      <c r="F157" s="418"/>
      <c r="G157" s="423"/>
      <c r="H157" s="315" t="s">
        <v>0</v>
      </c>
      <c r="I157" s="182"/>
      <c r="J157" s="24"/>
      <c r="K157" s="24"/>
      <c r="L157" s="25">
        <v>100</v>
      </c>
      <c r="M157" s="25"/>
      <c r="N157" s="25">
        <v>100</v>
      </c>
      <c r="O157" s="25"/>
      <c r="P157" s="25"/>
      <c r="Q157" s="25"/>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row>
    <row r="158" spans="1:44" ht="12.75" customHeight="1" x14ac:dyDescent="0.25">
      <c r="A158" s="400"/>
      <c r="B158" s="418"/>
      <c r="C158" s="418"/>
      <c r="D158" s="418"/>
      <c r="E158" s="418"/>
      <c r="F158" s="418"/>
      <c r="G158" s="423"/>
      <c r="H158" s="315" t="s">
        <v>1</v>
      </c>
      <c r="I158" s="182"/>
      <c r="J158" s="24"/>
      <c r="K158" s="24"/>
      <c r="L158" s="25"/>
      <c r="M158" s="25"/>
      <c r="N158" s="25"/>
      <c r="O158" s="25"/>
      <c r="P158" s="25"/>
      <c r="Q158" s="25"/>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row>
    <row r="159" spans="1:44" ht="12.75" customHeight="1" x14ac:dyDescent="0.25">
      <c r="A159" s="400"/>
      <c r="B159" s="418"/>
      <c r="C159" s="418"/>
      <c r="D159" s="418"/>
      <c r="E159" s="418"/>
      <c r="F159" s="418"/>
      <c r="G159" s="424"/>
      <c r="H159" s="315" t="s">
        <v>90</v>
      </c>
      <c r="I159" s="182"/>
      <c r="J159" s="24">
        <v>1000</v>
      </c>
      <c r="K159" s="24"/>
      <c r="L159" s="25">
        <v>9500</v>
      </c>
      <c r="M159" s="25"/>
      <c r="N159" s="25">
        <v>9500</v>
      </c>
      <c r="O159" s="25"/>
      <c r="P159" s="25"/>
      <c r="Q159" s="25"/>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row>
    <row r="160" spans="1:44" ht="12.75" customHeight="1" x14ac:dyDescent="0.25">
      <c r="A160" s="400"/>
      <c r="B160" s="407" t="s">
        <v>9</v>
      </c>
      <c r="C160" s="407" t="s">
        <v>35</v>
      </c>
      <c r="D160" s="407" t="s">
        <v>100</v>
      </c>
      <c r="E160" s="407" t="s">
        <v>121</v>
      </c>
      <c r="F160" s="407" t="s">
        <v>79</v>
      </c>
      <c r="G160" s="422" t="s">
        <v>82</v>
      </c>
      <c r="H160" s="219" t="s">
        <v>94</v>
      </c>
      <c r="I160" s="155">
        <v>40325</v>
      </c>
      <c r="J160" s="61">
        <v>108000</v>
      </c>
      <c r="K160" s="61">
        <v>56437</v>
      </c>
      <c r="L160" s="56">
        <v>126000</v>
      </c>
      <c r="M160" s="56">
        <v>12193</v>
      </c>
      <c r="N160" s="56">
        <v>126000</v>
      </c>
      <c r="O160" s="25"/>
      <c r="P160" s="25"/>
      <c r="Q160" s="25"/>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row>
    <row r="161" spans="1:44" ht="12.75" customHeight="1" x14ac:dyDescent="0.25">
      <c r="A161" s="400"/>
      <c r="B161" s="408"/>
      <c r="C161" s="408"/>
      <c r="D161" s="408"/>
      <c r="E161" s="408"/>
      <c r="F161" s="408"/>
      <c r="G161" s="423"/>
      <c r="H161" s="313"/>
      <c r="I161" s="182"/>
      <c r="J161" s="24"/>
      <c r="K161" s="24"/>
      <c r="L161" s="25"/>
      <c r="M161" s="25"/>
      <c r="N161" s="25"/>
      <c r="O161" s="25"/>
      <c r="P161" s="25"/>
      <c r="Q161" s="25"/>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row>
    <row r="162" spans="1:44" ht="12.75" customHeight="1" x14ac:dyDescent="0.25">
      <c r="A162" s="400"/>
      <c r="B162" s="408"/>
      <c r="C162" s="408"/>
      <c r="D162" s="408"/>
      <c r="E162" s="408"/>
      <c r="F162" s="408"/>
      <c r="G162" s="423"/>
      <c r="H162" s="313"/>
      <c r="I162" s="182"/>
      <c r="J162" s="24"/>
      <c r="K162" s="24"/>
      <c r="L162" s="25"/>
      <c r="M162" s="25"/>
      <c r="N162" s="25"/>
      <c r="O162" s="25"/>
      <c r="P162" s="25"/>
      <c r="Q162" s="25"/>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row>
    <row r="163" spans="1:44" ht="12.75" customHeight="1" x14ac:dyDescent="0.25">
      <c r="A163" s="400"/>
      <c r="B163" s="409"/>
      <c r="C163" s="409"/>
      <c r="D163" s="409"/>
      <c r="E163" s="409"/>
      <c r="F163" s="409"/>
      <c r="G163" s="424"/>
      <c r="H163" s="313"/>
      <c r="I163" s="182"/>
      <c r="J163" s="24"/>
      <c r="K163" s="24"/>
      <c r="L163" s="25"/>
      <c r="M163" s="25"/>
      <c r="N163" s="25"/>
      <c r="O163" s="25"/>
      <c r="P163" s="25"/>
      <c r="Q163" s="25"/>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row>
    <row r="164" spans="1:44" ht="12.75" customHeight="1" x14ac:dyDescent="0.25">
      <c r="A164" s="400"/>
      <c r="B164" s="418" t="s">
        <v>10</v>
      </c>
      <c r="C164" s="418" t="s">
        <v>20</v>
      </c>
      <c r="D164" s="418" t="s">
        <v>99</v>
      </c>
      <c r="E164" s="418" t="s">
        <v>122</v>
      </c>
      <c r="F164" s="418" t="s">
        <v>79</v>
      </c>
      <c r="G164" s="422" t="s">
        <v>82</v>
      </c>
      <c r="H164" s="187" t="s">
        <v>264</v>
      </c>
      <c r="I164" s="150">
        <f>SUM(I165:I168)</f>
        <v>1281</v>
      </c>
      <c r="J164" s="150">
        <f t="shared" ref="J164" si="22">SUM(J165:J168)</f>
        <v>9000</v>
      </c>
      <c r="K164" s="150">
        <f t="shared" ref="K164" si="23">SUM(K165:K168)</f>
        <v>1336</v>
      </c>
      <c r="L164" s="150">
        <f t="shared" ref="L164" si="24">SUM(L165:L168)</f>
        <v>10000</v>
      </c>
      <c r="M164" s="150">
        <f t="shared" ref="M164" si="25">SUM(M165:M168)</f>
        <v>1460</v>
      </c>
      <c r="N164" s="150">
        <f t="shared" ref="N164" si="26">SUM(N165:N168)</f>
        <v>10000</v>
      </c>
      <c r="O164" s="57"/>
      <c r="P164" s="56"/>
      <c r="Q164" s="56"/>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row>
    <row r="165" spans="1:44" ht="12.75" customHeight="1" x14ac:dyDescent="0.25">
      <c r="A165" s="400"/>
      <c r="B165" s="418"/>
      <c r="C165" s="418"/>
      <c r="D165" s="418"/>
      <c r="E165" s="418"/>
      <c r="F165" s="418"/>
      <c r="G165" s="423"/>
      <c r="H165" s="315" t="s">
        <v>89</v>
      </c>
      <c r="I165" s="182">
        <v>1281</v>
      </c>
      <c r="J165" s="24">
        <v>6000</v>
      </c>
      <c r="K165" s="24">
        <v>1336</v>
      </c>
      <c r="L165" s="25">
        <v>6500</v>
      </c>
      <c r="M165" s="25"/>
      <c r="N165" s="25">
        <v>6500</v>
      </c>
      <c r="O165" s="25"/>
      <c r="P165" s="25"/>
      <c r="Q165" s="25"/>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row>
    <row r="166" spans="1:44" ht="12.75" customHeight="1" x14ac:dyDescent="0.25">
      <c r="A166" s="400"/>
      <c r="B166" s="418"/>
      <c r="C166" s="418"/>
      <c r="D166" s="418"/>
      <c r="E166" s="418"/>
      <c r="F166" s="418"/>
      <c r="G166" s="423"/>
      <c r="H166" s="315" t="s">
        <v>0</v>
      </c>
      <c r="I166" s="182"/>
      <c r="J166" s="24"/>
      <c r="K166" s="24"/>
      <c r="L166" s="25"/>
      <c r="M166" s="25"/>
      <c r="N166" s="25"/>
      <c r="O166" s="25"/>
      <c r="P166" s="25"/>
      <c r="Q166" s="25"/>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row>
    <row r="167" spans="1:44" ht="12.75" customHeight="1" x14ac:dyDescent="0.25">
      <c r="A167" s="400"/>
      <c r="B167" s="418"/>
      <c r="C167" s="418"/>
      <c r="D167" s="418"/>
      <c r="E167" s="418"/>
      <c r="F167" s="418"/>
      <c r="G167" s="423"/>
      <c r="H167" s="315" t="s">
        <v>1</v>
      </c>
      <c r="I167" s="182"/>
      <c r="J167" s="24"/>
      <c r="K167" s="24"/>
      <c r="L167" s="25"/>
      <c r="M167" s="25"/>
      <c r="N167" s="25"/>
      <c r="O167" s="25"/>
      <c r="P167" s="25"/>
      <c r="Q167" s="25"/>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row>
    <row r="168" spans="1:44" ht="12.75" customHeight="1" x14ac:dyDescent="0.25">
      <c r="A168" s="401"/>
      <c r="B168" s="418"/>
      <c r="C168" s="418"/>
      <c r="D168" s="418"/>
      <c r="E168" s="418"/>
      <c r="F168" s="418"/>
      <c r="G168" s="424"/>
      <c r="H168" s="315" t="s">
        <v>90</v>
      </c>
      <c r="I168" s="182"/>
      <c r="J168" s="24">
        <v>3000</v>
      </c>
      <c r="K168" s="24"/>
      <c r="L168" s="25">
        <v>3500</v>
      </c>
      <c r="M168" s="25">
        <v>1460</v>
      </c>
      <c r="N168" s="25">
        <v>3500</v>
      </c>
      <c r="O168" s="25"/>
      <c r="P168" s="25"/>
      <c r="Q168" s="25"/>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row>
    <row r="169" spans="1:44" ht="12.75" customHeight="1" x14ac:dyDescent="0.25">
      <c r="A169" s="173"/>
      <c r="B169" s="173"/>
      <c r="C169" s="208"/>
      <c r="D169" s="310"/>
      <c r="E169" s="310"/>
      <c r="F169" s="310"/>
      <c r="G169" s="310"/>
      <c r="H169" s="310"/>
      <c r="I169" s="173"/>
      <c r="J169" s="111"/>
      <c r="K169" s="111"/>
      <c r="L169" s="111"/>
      <c r="M169" s="111"/>
      <c r="N169" s="111"/>
      <c r="O169" s="111"/>
      <c r="P169" s="111"/>
      <c r="Q169" s="111"/>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row>
    <row r="170" spans="1:44" s="112" customFormat="1" ht="12.75" customHeight="1" x14ac:dyDescent="0.2">
      <c r="A170" s="17" t="s">
        <v>97</v>
      </c>
      <c r="B170" s="157"/>
      <c r="C170" s="157"/>
      <c r="D170" s="157"/>
      <c r="E170" s="157"/>
      <c r="F170" s="157"/>
      <c r="G170" s="158"/>
      <c r="H170" s="8"/>
      <c r="I170" s="8"/>
      <c r="J170" s="9"/>
      <c r="K170" s="9"/>
      <c r="L170" s="9"/>
      <c r="M170" s="9"/>
      <c r="N170" s="9"/>
      <c r="O170" s="9"/>
    </row>
    <row r="171" spans="1:44" s="112" customFormat="1" ht="12.75" customHeight="1" x14ac:dyDescent="0.2">
      <c r="A171" s="338" t="s">
        <v>123</v>
      </c>
      <c r="B171" s="338"/>
      <c r="C171" s="338"/>
      <c r="D171" s="338"/>
      <c r="E171" s="338"/>
      <c r="F171" s="338"/>
      <c r="G171" s="338"/>
      <c r="H171" s="338"/>
      <c r="I171" s="338"/>
      <c r="J171" s="338"/>
      <c r="K171" s="338"/>
      <c r="L171" s="338"/>
      <c r="M171" s="338"/>
      <c r="N171" s="338"/>
      <c r="O171" s="338"/>
      <c r="P171" s="338"/>
      <c r="Q171" s="338"/>
    </row>
    <row r="172" spans="1:44" s="278" customFormat="1" ht="12.75" customHeight="1" x14ac:dyDescent="0.25">
      <c r="A172" s="383" t="s">
        <v>124</v>
      </c>
      <c r="B172" s="383"/>
      <c r="C172" s="383"/>
      <c r="D172" s="383"/>
      <c r="E172" s="383"/>
      <c r="F172" s="383"/>
      <c r="G172" s="383"/>
      <c r="H172" s="383"/>
      <c r="I172" s="383"/>
      <c r="J172" s="383"/>
      <c r="K172" s="383"/>
      <c r="L172" s="383"/>
      <c r="M172" s="383"/>
      <c r="N172" s="383"/>
      <c r="O172" s="383"/>
      <c r="P172" s="383"/>
      <c r="Q172" s="383"/>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row>
    <row r="173" spans="1:44" ht="12.75" customHeight="1" x14ac:dyDescent="0.25">
      <c r="A173" s="173"/>
      <c r="B173" s="410"/>
      <c r="C173" s="388"/>
      <c r="D173" s="278"/>
      <c r="E173" s="278"/>
      <c r="F173" s="278"/>
      <c r="G173" s="278"/>
      <c r="H173" s="278"/>
      <c r="I173" s="416"/>
      <c r="J173" s="388"/>
      <c r="K173" s="388"/>
      <c r="L173" s="389"/>
      <c r="M173" s="389"/>
      <c r="N173" s="389"/>
      <c r="O173" s="389"/>
      <c r="P173" s="389"/>
      <c r="Q173" s="389"/>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row>
    <row r="174" spans="1:44" ht="12.75" customHeight="1" x14ac:dyDescent="0.25">
      <c r="A174" s="173"/>
      <c r="B174" s="174"/>
      <c r="C174" s="174"/>
      <c r="D174" s="175"/>
      <c r="E174" s="175"/>
      <c r="F174" s="175"/>
      <c r="G174" s="175"/>
      <c r="H174" s="175"/>
      <c r="I174" s="175"/>
      <c r="J174" s="403">
        <v>2017</v>
      </c>
      <c r="K174" s="403"/>
      <c r="L174" s="404">
        <v>2018</v>
      </c>
      <c r="M174" s="405"/>
      <c r="N174" s="406">
        <v>2019</v>
      </c>
      <c r="O174" s="405"/>
      <c r="P174" s="406">
        <v>2020</v>
      </c>
      <c r="Q174" s="405"/>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row>
    <row r="175" spans="1:44" x14ac:dyDescent="0.25">
      <c r="A175" s="189" t="s">
        <v>2</v>
      </c>
      <c r="B175" s="159" t="s">
        <v>3</v>
      </c>
      <c r="C175" s="160" t="s">
        <v>4</v>
      </c>
      <c r="D175" s="160" t="s">
        <v>69</v>
      </c>
      <c r="E175" s="160" t="s">
        <v>67</v>
      </c>
      <c r="F175" s="160" t="s">
        <v>68</v>
      </c>
      <c r="G175" s="160" t="s">
        <v>70</v>
      </c>
      <c r="H175" s="217" t="s">
        <v>95</v>
      </c>
      <c r="I175" s="162" t="s">
        <v>5</v>
      </c>
      <c r="J175" s="163" t="s">
        <v>105</v>
      </c>
      <c r="K175" s="163" t="s">
        <v>285</v>
      </c>
      <c r="L175" s="163" t="s">
        <v>105</v>
      </c>
      <c r="M175" s="163" t="s">
        <v>285</v>
      </c>
      <c r="N175" s="163" t="s">
        <v>105</v>
      </c>
      <c r="O175" s="163" t="s">
        <v>285</v>
      </c>
      <c r="P175" s="163" t="s">
        <v>105</v>
      </c>
      <c r="Q175" s="163" t="s">
        <v>285</v>
      </c>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row>
    <row r="176" spans="1:44" ht="12.75" customHeight="1" x14ac:dyDescent="0.25">
      <c r="A176" s="417" t="s">
        <v>36</v>
      </c>
      <c r="B176" s="402" t="s">
        <v>6</v>
      </c>
      <c r="C176" s="402" t="s">
        <v>37</v>
      </c>
      <c r="D176" s="402" t="s">
        <v>101</v>
      </c>
      <c r="E176" s="402" t="s">
        <v>125</v>
      </c>
      <c r="F176" s="402" t="s">
        <v>126</v>
      </c>
      <c r="G176" s="402" t="s">
        <v>81</v>
      </c>
      <c r="H176" s="313" t="s">
        <v>94</v>
      </c>
      <c r="I176" s="197">
        <v>1</v>
      </c>
      <c r="J176" s="18">
        <v>200</v>
      </c>
      <c r="K176" s="18">
        <v>27</v>
      </c>
      <c r="L176" s="19">
        <v>188</v>
      </c>
      <c r="M176" s="19">
        <v>0</v>
      </c>
      <c r="N176" s="19">
        <v>188</v>
      </c>
      <c r="O176" s="19"/>
      <c r="P176" s="19"/>
      <c r="Q176" s="19"/>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row>
    <row r="177" spans="1:44" ht="12.75" customHeight="1" x14ac:dyDescent="0.25">
      <c r="A177" s="417"/>
      <c r="B177" s="402"/>
      <c r="C177" s="402"/>
      <c r="D177" s="402"/>
      <c r="E177" s="402"/>
      <c r="F177" s="402"/>
      <c r="G177" s="402"/>
      <c r="H177" s="313"/>
      <c r="I177" s="184"/>
      <c r="J177" s="18"/>
      <c r="K177" s="18"/>
      <c r="L177" s="19"/>
      <c r="M177" s="19">
        <v>0</v>
      </c>
      <c r="N177" s="19"/>
      <c r="O177" s="19"/>
      <c r="P177" s="19"/>
      <c r="Q177" s="19"/>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row>
    <row r="178" spans="1:44" ht="12.75" customHeight="1" x14ac:dyDescent="0.25">
      <c r="A178" s="417"/>
      <c r="B178" s="402"/>
      <c r="C178" s="402"/>
      <c r="D178" s="402"/>
      <c r="E178" s="402"/>
      <c r="F178" s="402"/>
      <c r="G178" s="402"/>
      <c r="H178" s="313"/>
      <c r="I178" s="184"/>
      <c r="J178" s="18"/>
      <c r="K178" s="18"/>
      <c r="L178" s="19"/>
      <c r="M178" s="19">
        <v>0</v>
      </c>
      <c r="N178" s="19"/>
      <c r="O178" s="19"/>
      <c r="P178" s="19"/>
      <c r="Q178" s="19"/>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row>
    <row r="179" spans="1:44" ht="30" customHeight="1" x14ac:dyDescent="0.25">
      <c r="A179" s="417"/>
      <c r="B179" s="402"/>
      <c r="C179" s="402"/>
      <c r="D179" s="402"/>
      <c r="E179" s="402"/>
      <c r="F179" s="402"/>
      <c r="G179" s="402"/>
      <c r="H179" s="313"/>
      <c r="I179" s="184"/>
      <c r="J179" s="18"/>
      <c r="K179" s="18"/>
      <c r="L179" s="19"/>
      <c r="M179" s="19">
        <v>0</v>
      </c>
      <c r="N179" s="19"/>
      <c r="O179" s="19"/>
      <c r="P179" s="19"/>
      <c r="Q179" s="19"/>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row>
    <row r="180" spans="1:44" ht="12.75" customHeight="1" x14ac:dyDescent="0.25">
      <c r="A180" s="417"/>
      <c r="B180" s="402" t="s">
        <v>9</v>
      </c>
      <c r="C180" s="402" t="s">
        <v>38</v>
      </c>
      <c r="D180" s="418" t="s">
        <v>99</v>
      </c>
      <c r="E180" s="402" t="s">
        <v>127</v>
      </c>
      <c r="F180" s="402" t="s">
        <v>126</v>
      </c>
      <c r="G180" s="402" t="s">
        <v>82</v>
      </c>
      <c r="H180" s="187" t="s">
        <v>264</v>
      </c>
      <c r="I180" s="150">
        <v>550</v>
      </c>
      <c r="J180" s="150">
        <v>4200</v>
      </c>
      <c r="K180" s="150">
        <v>1021</v>
      </c>
      <c r="L180" s="150">
        <v>3948</v>
      </c>
      <c r="M180" s="150">
        <v>81</v>
      </c>
      <c r="N180" s="150">
        <v>3948</v>
      </c>
      <c r="O180" s="57"/>
      <c r="P180" s="56"/>
      <c r="Q180" s="56"/>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row>
    <row r="181" spans="1:44" ht="12.75" customHeight="1" x14ac:dyDescent="0.25">
      <c r="A181" s="417"/>
      <c r="B181" s="402"/>
      <c r="C181" s="402"/>
      <c r="D181" s="418"/>
      <c r="E181" s="402"/>
      <c r="F181" s="402"/>
      <c r="G181" s="402"/>
      <c r="H181" s="315" t="s">
        <v>89</v>
      </c>
      <c r="I181" s="184"/>
      <c r="J181" s="18"/>
      <c r="K181" s="18">
        <v>1021</v>
      </c>
      <c r="L181" s="19"/>
      <c r="M181" s="19">
        <v>81</v>
      </c>
      <c r="N181" s="19"/>
      <c r="O181" s="19"/>
      <c r="P181" s="19"/>
      <c r="Q181" s="19"/>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row>
    <row r="182" spans="1:44" ht="12.75" customHeight="1" x14ac:dyDescent="0.25">
      <c r="A182" s="417"/>
      <c r="B182" s="402"/>
      <c r="C182" s="402"/>
      <c r="D182" s="418"/>
      <c r="E182" s="402"/>
      <c r="F182" s="402"/>
      <c r="G182" s="402"/>
      <c r="H182" s="315" t="s">
        <v>0</v>
      </c>
      <c r="I182" s="184"/>
      <c r="J182" s="18"/>
      <c r="K182" s="18"/>
      <c r="L182" s="19"/>
      <c r="M182" s="19">
        <v>0</v>
      </c>
      <c r="N182" s="19"/>
      <c r="O182" s="19"/>
      <c r="P182" s="19"/>
      <c r="Q182" s="19"/>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row>
    <row r="183" spans="1:44" ht="12.75" customHeight="1" x14ac:dyDescent="0.25">
      <c r="A183" s="417"/>
      <c r="B183" s="402"/>
      <c r="C183" s="402"/>
      <c r="D183" s="418"/>
      <c r="E183" s="402"/>
      <c r="F183" s="402"/>
      <c r="G183" s="402"/>
      <c r="H183" s="315" t="s">
        <v>1</v>
      </c>
      <c r="I183" s="184"/>
      <c r="J183" s="18"/>
      <c r="K183" s="18"/>
      <c r="L183" s="19"/>
      <c r="M183" s="19">
        <v>0</v>
      </c>
      <c r="N183" s="19"/>
      <c r="O183" s="19"/>
      <c r="P183" s="19"/>
      <c r="Q183" s="19"/>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row>
    <row r="184" spans="1:44" ht="12.75" customHeight="1" x14ac:dyDescent="0.25">
      <c r="A184" s="417"/>
      <c r="B184" s="402"/>
      <c r="C184" s="402"/>
      <c r="D184" s="418"/>
      <c r="E184" s="402"/>
      <c r="F184" s="402"/>
      <c r="G184" s="402"/>
      <c r="H184" s="315" t="s">
        <v>90</v>
      </c>
      <c r="I184" s="184">
        <v>550</v>
      </c>
      <c r="J184" s="21">
        <v>4200</v>
      </c>
      <c r="K184" s="21"/>
      <c r="L184" s="22">
        <v>3948</v>
      </c>
      <c r="M184" s="19">
        <v>0</v>
      </c>
      <c r="N184" s="22">
        <v>3948</v>
      </c>
      <c r="O184" s="22"/>
      <c r="P184" s="22"/>
      <c r="Q184" s="2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row>
    <row r="185" spans="1:44" ht="12.75" customHeight="1" x14ac:dyDescent="0.25">
      <c r="A185" s="417"/>
      <c r="B185" s="402" t="s">
        <v>10</v>
      </c>
      <c r="C185" s="402" t="s">
        <v>39</v>
      </c>
      <c r="D185" s="402" t="s">
        <v>102</v>
      </c>
      <c r="E185" s="402" t="s">
        <v>128</v>
      </c>
      <c r="F185" s="402" t="s">
        <v>129</v>
      </c>
      <c r="G185" s="402" t="s">
        <v>81</v>
      </c>
      <c r="H185" s="219" t="s">
        <v>94</v>
      </c>
      <c r="I185" s="182">
        <v>2</v>
      </c>
      <c r="J185" s="24">
        <v>5</v>
      </c>
      <c r="K185" s="24">
        <v>34</v>
      </c>
      <c r="L185" s="25">
        <v>4</v>
      </c>
      <c r="M185" s="25">
        <v>2</v>
      </c>
      <c r="N185" s="25">
        <v>4</v>
      </c>
      <c r="O185" s="25"/>
      <c r="P185" s="25"/>
      <c r="Q185" s="25"/>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row>
    <row r="186" spans="1:44" ht="12.75" customHeight="1" x14ac:dyDescent="0.25">
      <c r="A186" s="417"/>
      <c r="B186" s="402"/>
      <c r="C186" s="402"/>
      <c r="D186" s="402"/>
      <c r="E186" s="402"/>
      <c r="F186" s="402"/>
      <c r="G186" s="402"/>
      <c r="H186" s="315"/>
      <c r="I186" s="182"/>
      <c r="J186" s="24"/>
      <c r="K186" s="24"/>
      <c r="L186" s="25"/>
      <c r="M186" s="25"/>
      <c r="N186" s="25"/>
      <c r="O186" s="25"/>
      <c r="P186" s="25"/>
      <c r="Q186" s="25"/>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row>
    <row r="187" spans="1:44" ht="12.75" customHeight="1" x14ac:dyDescent="0.25">
      <c r="A187" s="417"/>
      <c r="B187" s="402"/>
      <c r="C187" s="402"/>
      <c r="D187" s="402"/>
      <c r="E187" s="402"/>
      <c r="F187" s="402"/>
      <c r="G187" s="402"/>
      <c r="H187" s="315"/>
      <c r="I187" s="182"/>
      <c r="J187" s="24"/>
      <c r="K187" s="24"/>
      <c r="L187" s="25"/>
      <c r="M187" s="25"/>
      <c r="N187" s="25"/>
      <c r="O187" s="25"/>
      <c r="P187" s="25"/>
      <c r="Q187" s="25"/>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row>
    <row r="188" spans="1:44" ht="12.75" customHeight="1" x14ac:dyDescent="0.25">
      <c r="A188" s="417"/>
      <c r="B188" s="402"/>
      <c r="C188" s="402"/>
      <c r="D188" s="402"/>
      <c r="E188" s="402"/>
      <c r="F188" s="402"/>
      <c r="G188" s="402"/>
      <c r="H188" s="315"/>
      <c r="I188" s="182"/>
      <c r="J188" s="24"/>
      <c r="K188" s="24"/>
      <c r="L188" s="25"/>
      <c r="M188" s="25"/>
      <c r="N188" s="25"/>
      <c r="O188" s="25"/>
      <c r="P188" s="25"/>
      <c r="Q188" s="25"/>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row>
    <row r="189" spans="1:44" ht="12.75" customHeight="1" x14ac:dyDescent="0.25">
      <c r="A189" s="173"/>
      <c r="B189" s="173"/>
      <c r="C189" s="208"/>
      <c r="D189" s="310"/>
      <c r="E189" s="310"/>
      <c r="F189" s="310"/>
      <c r="G189" s="310"/>
      <c r="H189" s="310"/>
      <c r="I189" s="173"/>
      <c r="J189" s="111"/>
      <c r="K189" s="111"/>
      <c r="L189" s="111"/>
      <c r="M189" s="111"/>
      <c r="N189" s="111"/>
      <c r="O189" s="111"/>
      <c r="P189" s="111"/>
      <c r="Q189" s="111"/>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row>
    <row r="190" spans="1:44" s="112" customFormat="1" ht="12.75" customHeight="1" x14ac:dyDescent="0.2">
      <c r="A190" s="17" t="s">
        <v>96</v>
      </c>
      <c r="B190" s="157"/>
      <c r="C190" s="157"/>
      <c r="D190" s="157"/>
      <c r="E190" s="157"/>
      <c r="F190" s="157"/>
      <c r="G190" s="158"/>
      <c r="H190" s="8"/>
      <c r="I190" s="8"/>
      <c r="J190" s="9"/>
      <c r="K190" s="9"/>
      <c r="L190" s="9"/>
      <c r="M190" s="9"/>
      <c r="N190" s="9"/>
      <c r="O190" s="9"/>
    </row>
    <row r="191" spans="1:44" s="112" customFormat="1" ht="12.75" customHeight="1" x14ac:dyDescent="0.2">
      <c r="A191" s="338" t="s">
        <v>130</v>
      </c>
      <c r="B191" s="338"/>
      <c r="C191" s="338"/>
      <c r="D191" s="338"/>
      <c r="E191" s="338"/>
      <c r="F191" s="338"/>
      <c r="G191" s="338"/>
      <c r="H191" s="338"/>
      <c r="I191" s="338"/>
      <c r="J191" s="338"/>
      <c r="K191" s="338"/>
      <c r="L191" s="338"/>
      <c r="M191" s="338"/>
      <c r="N191" s="338"/>
      <c r="O191" s="338"/>
      <c r="P191" s="338"/>
      <c r="Q191" s="338"/>
    </row>
    <row r="192" spans="1:44" s="112" customFormat="1" ht="12.75" customHeight="1" x14ac:dyDescent="0.2">
      <c r="A192" s="338" t="s">
        <v>131</v>
      </c>
      <c r="B192" s="338"/>
      <c r="C192" s="338"/>
      <c r="D192" s="338"/>
      <c r="E192" s="338"/>
      <c r="F192" s="338"/>
      <c r="G192" s="338"/>
      <c r="H192" s="338"/>
      <c r="I192" s="338"/>
      <c r="J192" s="338"/>
      <c r="K192" s="338"/>
      <c r="L192" s="338"/>
      <c r="M192" s="338"/>
      <c r="N192" s="338"/>
      <c r="O192" s="338"/>
      <c r="P192" s="338"/>
      <c r="Q192" s="338"/>
    </row>
    <row r="193" spans="1:44" s="278" customFormat="1" ht="12.75" customHeight="1" x14ac:dyDescent="0.25">
      <c r="A193" s="111" t="s">
        <v>132</v>
      </c>
      <c r="B193" s="111"/>
      <c r="C193" s="111"/>
      <c r="D193" s="111"/>
      <c r="E193" s="111"/>
      <c r="F193" s="111"/>
      <c r="G193" s="111"/>
      <c r="H193" s="111"/>
      <c r="I193" s="111"/>
      <c r="J193" s="111"/>
      <c r="K193" s="111"/>
      <c r="L193" s="111"/>
      <c r="M193" s="111"/>
      <c r="N193" s="111"/>
      <c r="O193" s="111"/>
      <c r="P193" s="111"/>
      <c r="Q193" s="111"/>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row>
    <row r="194" spans="1:44" s="278" customFormat="1" ht="12.75" customHeight="1" x14ac:dyDescent="0.25">
      <c r="A194" s="111"/>
      <c r="B194" s="111"/>
      <c r="C194" s="111"/>
      <c r="D194" s="111"/>
      <c r="E194" s="111"/>
      <c r="F194" s="111"/>
      <c r="G194" s="111"/>
      <c r="H194" s="111"/>
      <c r="I194" s="111"/>
      <c r="J194" s="411">
        <v>2017</v>
      </c>
      <c r="K194" s="412"/>
      <c r="L194" s="413">
        <v>2018</v>
      </c>
      <c r="M194" s="414"/>
      <c r="N194" s="415">
        <v>2019</v>
      </c>
      <c r="O194" s="414"/>
      <c r="P194" s="415">
        <v>2020</v>
      </c>
      <c r="Q194" s="414"/>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row>
    <row r="195" spans="1:44" s="296" customFormat="1" ht="18" customHeight="1" x14ac:dyDescent="0.25">
      <c r="A195" s="294" t="s">
        <v>2</v>
      </c>
      <c r="B195" s="220" t="s">
        <v>3</v>
      </c>
      <c r="C195" s="221" t="s">
        <v>4</v>
      </c>
      <c r="D195" s="221" t="s">
        <v>69</v>
      </c>
      <c r="E195" s="221" t="s">
        <v>67</v>
      </c>
      <c r="F195" s="221" t="s">
        <v>68</v>
      </c>
      <c r="G195" s="221" t="s">
        <v>70</v>
      </c>
      <c r="H195" s="222" t="s">
        <v>95</v>
      </c>
      <c r="I195" s="187" t="s">
        <v>5</v>
      </c>
      <c r="J195" s="223" t="s">
        <v>105</v>
      </c>
      <c r="K195" s="223" t="s">
        <v>286</v>
      </c>
      <c r="L195" s="223" t="s">
        <v>105</v>
      </c>
      <c r="M195" s="223" t="s">
        <v>286</v>
      </c>
      <c r="N195" s="223" t="s">
        <v>105</v>
      </c>
      <c r="O195" s="223" t="s">
        <v>286</v>
      </c>
      <c r="P195" s="223" t="s">
        <v>105</v>
      </c>
      <c r="Q195" s="223" t="s">
        <v>286</v>
      </c>
      <c r="R195" s="295"/>
      <c r="S195" s="295"/>
      <c r="T195" s="295"/>
      <c r="U195" s="295"/>
      <c r="V195" s="295"/>
      <c r="W195" s="295"/>
      <c r="X195" s="295"/>
      <c r="Y195" s="295"/>
      <c r="Z195" s="295"/>
      <c r="AA195" s="295"/>
      <c r="AB195" s="295"/>
      <c r="AC195" s="295"/>
      <c r="AD195" s="295"/>
      <c r="AE195" s="295"/>
      <c r="AF195" s="295"/>
      <c r="AG195" s="295"/>
      <c r="AH195" s="295"/>
      <c r="AI195" s="295"/>
      <c r="AJ195" s="295"/>
      <c r="AK195" s="295"/>
      <c r="AL195" s="295"/>
      <c r="AM195" s="295"/>
      <c r="AN195" s="295"/>
      <c r="AO195" s="295"/>
      <c r="AP195" s="295"/>
      <c r="AQ195" s="295"/>
      <c r="AR195" s="295"/>
    </row>
    <row r="196" spans="1:44" s="296" customFormat="1" ht="12.75" customHeight="1" x14ac:dyDescent="0.25">
      <c r="A196" s="468" t="s">
        <v>358</v>
      </c>
      <c r="B196" s="397" t="s">
        <v>6</v>
      </c>
      <c r="C196" s="397" t="s">
        <v>287</v>
      </c>
      <c r="D196" s="435" t="s">
        <v>88</v>
      </c>
      <c r="E196" s="437" t="s">
        <v>351</v>
      </c>
      <c r="F196" s="397" t="s">
        <v>349</v>
      </c>
      <c r="G196" s="397" t="s">
        <v>81</v>
      </c>
      <c r="H196" s="313" t="s">
        <v>94</v>
      </c>
      <c r="I196" s="224"/>
      <c r="J196" s="225">
        <v>570</v>
      </c>
      <c r="K196" s="225"/>
      <c r="L196" s="225">
        <v>427</v>
      </c>
      <c r="M196" s="225"/>
      <c r="N196" s="225" t="s">
        <v>260</v>
      </c>
      <c r="O196" s="62"/>
      <c r="P196" s="62"/>
      <c r="Q196" s="62"/>
      <c r="R196" s="295"/>
      <c r="S196" s="295"/>
      <c r="T196" s="295"/>
      <c r="U196" s="295"/>
      <c r="V196" s="295"/>
      <c r="W196" s="295"/>
      <c r="X196" s="295"/>
      <c r="Y196" s="295"/>
      <c r="Z196" s="295"/>
      <c r="AA196" s="295"/>
      <c r="AB196" s="295"/>
      <c r="AC196" s="295"/>
      <c r="AD196" s="295"/>
      <c r="AE196" s="295"/>
      <c r="AF196" s="295"/>
      <c r="AG196" s="295"/>
      <c r="AH196" s="295"/>
      <c r="AI196" s="295"/>
      <c r="AJ196" s="295"/>
      <c r="AK196" s="295"/>
      <c r="AL196" s="295"/>
      <c r="AM196" s="295"/>
      <c r="AN196" s="295"/>
      <c r="AO196" s="295"/>
      <c r="AP196" s="295"/>
      <c r="AQ196" s="295"/>
      <c r="AR196" s="295"/>
    </row>
    <row r="197" spans="1:44" s="296" customFormat="1" ht="12.75" customHeight="1" x14ac:dyDescent="0.25">
      <c r="A197" s="469"/>
      <c r="B197" s="398"/>
      <c r="C197" s="398"/>
      <c r="D197" s="436"/>
      <c r="E197" s="438"/>
      <c r="F197" s="398"/>
      <c r="G197" s="398"/>
      <c r="H197" s="226"/>
      <c r="I197" s="227"/>
      <c r="J197" s="225"/>
      <c r="K197" s="225"/>
      <c r="L197" s="225"/>
      <c r="M197" s="225"/>
      <c r="N197" s="225"/>
      <c r="O197" s="62"/>
      <c r="P197" s="62"/>
      <c r="Q197" s="62"/>
      <c r="R197" s="295"/>
      <c r="S197" s="295"/>
      <c r="T197" s="295"/>
      <c r="U197" s="295"/>
      <c r="V197" s="295"/>
      <c r="W197" s="295"/>
      <c r="X197" s="295"/>
      <c r="Y197" s="295"/>
      <c r="Z197" s="295"/>
      <c r="AA197" s="295"/>
      <c r="AB197" s="295"/>
      <c r="AC197" s="295"/>
      <c r="AD197" s="295"/>
      <c r="AE197" s="295"/>
      <c r="AF197" s="295"/>
      <c r="AG197" s="295"/>
      <c r="AH197" s="295"/>
      <c r="AI197" s="295"/>
      <c r="AJ197" s="295"/>
      <c r="AK197" s="295"/>
      <c r="AL197" s="295"/>
      <c r="AM197" s="295"/>
      <c r="AN197" s="295"/>
      <c r="AO197" s="295"/>
      <c r="AP197" s="295"/>
      <c r="AQ197" s="295"/>
      <c r="AR197" s="295"/>
    </row>
    <row r="198" spans="1:44" s="296" customFormat="1" ht="12.75" customHeight="1" x14ac:dyDescent="0.25">
      <c r="A198" s="469"/>
      <c r="B198" s="398"/>
      <c r="C198" s="398"/>
      <c r="D198" s="436"/>
      <c r="E198" s="438"/>
      <c r="F198" s="398"/>
      <c r="G198" s="398"/>
      <c r="H198" s="226"/>
      <c r="I198" s="227"/>
      <c r="J198" s="225"/>
      <c r="K198" s="225"/>
      <c r="L198" s="225"/>
      <c r="M198" s="225"/>
      <c r="N198" s="225"/>
      <c r="O198" s="62"/>
      <c r="P198" s="62"/>
      <c r="Q198" s="62"/>
      <c r="R198" s="295"/>
      <c r="S198" s="295"/>
      <c r="T198" s="295"/>
      <c r="U198" s="295"/>
      <c r="V198" s="295"/>
      <c r="W198" s="295"/>
      <c r="X198" s="295"/>
      <c r="Y198" s="295"/>
      <c r="Z198" s="295"/>
      <c r="AA198" s="295"/>
      <c r="AB198" s="295"/>
      <c r="AC198" s="295"/>
      <c r="AD198" s="295"/>
      <c r="AE198" s="295"/>
      <c r="AF198" s="295"/>
      <c r="AG198" s="295"/>
      <c r="AH198" s="295"/>
      <c r="AI198" s="295"/>
      <c r="AJ198" s="295"/>
      <c r="AK198" s="295"/>
      <c r="AL198" s="295"/>
      <c r="AM198" s="295"/>
      <c r="AN198" s="295"/>
      <c r="AO198" s="295"/>
      <c r="AP198" s="295"/>
      <c r="AQ198" s="295"/>
      <c r="AR198" s="295"/>
    </row>
    <row r="199" spans="1:44" s="296" customFormat="1" ht="12.75" customHeight="1" x14ac:dyDescent="0.25">
      <c r="A199" s="469"/>
      <c r="B199" s="398"/>
      <c r="C199" s="398"/>
      <c r="D199" s="436"/>
      <c r="E199" s="438"/>
      <c r="F199" s="398"/>
      <c r="G199" s="398"/>
      <c r="H199" s="312"/>
      <c r="I199" s="228"/>
      <c r="J199" s="229"/>
      <c r="K199" s="229"/>
      <c r="L199" s="229"/>
      <c r="M199" s="229"/>
      <c r="N199" s="229"/>
      <c r="O199" s="63"/>
      <c r="P199" s="63"/>
      <c r="Q199" s="63"/>
      <c r="R199" s="295"/>
      <c r="S199" s="295"/>
      <c r="T199" s="295"/>
      <c r="U199" s="295"/>
      <c r="V199" s="295"/>
      <c r="W199" s="295"/>
      <c r="X199" s="295"/>
      <c r="Y199" s="295"/>
      <c r="Z199" s="295"/>
      <c r="AA199" s="295"/>
      <c r="AB199" s="295"/>
      <c r="AC199" s="295"/>
      <c r="AD199" s="295"/>
      <c r="AE199" s="295"/>
      <c r="AF199" s="295"/>
      <c r="AG199" s="295"/>
      <c r="AH199" s="295"/>
      <c r="AI199" s="295"/>
      <c r="AJ199" s="295"/>
      <c r="AK199" s="295"/>
      <c r="AL199" s="295"/>
      <c r="AM199" s="295"/>
      <c r="AN199" s="295"/>
      <c r="AO199" s="295"/>
      <c r="AP199" s="295"/>
      <c r="AQ199" s="295"/>
      <c r="AR199" s="295"/>
    </row>
    <row r="200" spans="1:44" s="296" customFormat="1" ht="12.75" customHeight="1" x14ac:dyDescent="0.25">
      <c r="A200" s="469"/>
      <c r="B200" s="418" t="s">
        <v>9</v>
      </c>
      <c r="C200" s="418" t="s">
        <v>288</v>
      </c>
      <c r="D200" s="440" t="s">
        <v>88</v>
      </c>
      <c r="E200" s="460" t="s">
        <v>351</v>
      </c>
      <c r="F200" s="455" t="s">
        <v>349</v>
      </c>
      <c r="G200" s="422" t="s">
        <v>81</v>
      </c>
      <c r="H200" s="315" t="s">
        <v>89</v>
      </c>
      <c r="I200" s="230"/>
      <c r="J200" s="231">
        <v>4500</v>
      </c>
      <c r="K200" s="231"/>
      <c r="L200" s="231">
        <v>2700</v>
      </c>
      <c r="M200" s="231"/>
      <c r="N200" s="225" t="s">
        <v>260</v>
      </c>
      <c r="O200" s="64"/>
      <c r="P200" s="62"/>
      <c r="Q200" s="64"/>
      <c r="R200" s="295"/>
      <c r="S200" s="295"/>
      <c r="T200" s="295"/>
      <c r="U200" s="295"/>
      <c r="V200" s="295"/>
      <c r="W200" s="295"/>
      <c r="X200" s="295"/>
      <c r="Y200" s="295"/>
      <c r="Z200" s="295"/>
      <c r="AA200" s="295"/>
      <c r="AB200" s="295"/>
      <c r="AC200" s="295"/>
      <c r="AD200" s="295"/>
      <c r="AE200" s="295"/>
      <c r="AF200" s="295"/>
      <c r="AG200" s="295"/>
      <c r="AH200" s="295"/>
      <c r="AI200" s="295"/>
      <c r="AJ200" s="295"/>
      <c r="AK200" s="295"/>
      <c r="AL200" s="295"/>
      <c r="AM200" s="295"/>
      <c r="AN200" s="295"/>
      <c r="AO200" s="295"/>
      <c r="AP200" s="295"/>
      <c r="AQ200" s="295"/>
      <c r="AR200" s="295"/>
    </row>
    <row r="201" spans="1:44" s="296" customFormat="1" ht="12.75" customHeight="1" x14ac:dyDescent="0.25">
      <c r="A201" s="469"/>
      <c r="B201" s="418"/>
      <c r="C201" s="418"/>
      <c r="D201" s="441"/>
      <c r="E201" s="343"/>
      <c r="F201" s="456"/>
      <c r="G201" s="423"/>
      <c r="H201" s="315" t="s">
        <v>0</v>
      </c>
      <c r="I201" s="230"/>
      <c r="J201" s="231"/>
      <c r="K201" s="231"/>
      <c r="L201" s="231"/>
      <c r="M201" s="231"/>
      <c r="N201" s="231"/>
      <c r="O201" s="64"/>
      <c r="P201" s="64"/>
      <c r="Q201" s="64"/>
      <c r="R201" s="295"/>
      <c r="S201" s="295"/>
      <c r="T201" s="295"/>
      <c r="U201" s="295"/>
      <c r="V201" s="295"/>
      <c r="W201" s="295"/>
      <c r="X201" s="295"/>
      <c r="Y201" s="295"/>
      <c r="Z201" s="295"/>
      <c r="AA201" s="295"/>
      <c r="AB201" s="295"/>
      <c r="AC201" s="295"/>
      <c r="AD201" s="295"/>
      <c r="AE201" s="295"/>
      <c r="AF201" s="295"/>
      <c r="AG201" s="295"/>
      <c r="AH201" s="295"/>
      <c r="AI201" s="295"/>
      <c r="AJ201" s="295"/>
      <c r="AK201" s="295"/>
      <c r="AL201" s="295"/>
      <c r="AM201" s="295"/>
      <c r="AN201" s="295"/>
      <c r="AO201" s="295"/>
      <c r="AP201" s="295"/>
      <c r="AQ201" s="295"/>
      <c r="AR201" s="295"/>
    </row>
    <row r="202" spans="1:44" s="296" customFormat="1" ht="12.75" customHeight="1" x14ac:dyDescent="0.25">
      <c r="A202" s="469"/>
      <c r="B202" s="418"/>
      <c r="C202" s="418"/>
      <c r="D202" s="441"/>
      <c r="E202" s="343"/>
      <c r="F202" s="456"/>
      <c r="G202" s="423"/>
      <c r="H202" s="315" t="s">
        <v>1</v>
      </c>
      <c r="I202" s="230"/>
      <c r="J202" s="231"/>
      <c r="K202" s="231"/>
      <c r="L202" s="231"/>
      <c r="M202" s="231"/>
      <c r="N202" s="231"/>
      <c r="O202" s="64"/>
      <c r="P202" s="64"/>
      <c r="Q202" s="64"/>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95"/>
      <c r="AM202" s="295"/>
      <c r="AN202" s="295"/>
      <c r="AO202" s="295"/>
      <c r="AP202" s="295"/>
      <c r="AQ202" s="295"/>
      <c r="AR202" s="295"/>
    </row>
    <row r="203" spans="1:44" s="296" customFormat="1" ht="29.25" customHeight="1" x14ac:dyDescent="0.25">
      <c r="A203" s="470"/>
      <c r="B203" s="418"/>
      <c r="C203" s="418"/>
      <c r="D203" s="442"/>
      <c r="E203" s="344"/>
      <c r="F203" s="461"/>
      <c r="G203" s="424"/>
      <c r="H203" s="315" t="s">
        <v>90</v>
      </c>
      <c r="I203" s="230"/>
      <c r="J203" s="231"/>
      <c r="K203" s="231"/>
      <c r="L203" s="231"/>
      <c r="M203" s="231"/>
      <c r="N203" s="231"/>
      <c r="O203" s="64"/>
      <c r="P203" s="64"/>
      <c r="Q203" s="64"/>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c r="AN203" s="295"/>
      <c r="AO203" s="295"/>
      <c r="AP203" s="295"/>
      <c r="AQ203" s="295"/>
      <c r="AR203" s="295"/>
    </row>
    <row r="204" spans="1:44" ht="12.75" customHeight="1" x14ac:dyDescent="0.25">
      <c r="A204" s="173"/>
      <c r="B204" s="173"/>
      <c r="C204" s="208"/>
      <c r="D204" s="310"/>
      <c r="E204" s="310"/>
      <c r="F204" s="310"/>
      <c r="G204" s="310"/>
      <c r="H204" s="310"/>
      <c r="I204" s="173"/>
      <c r="J204" s="111"/>
      <c r="K204" s="111"/>
      <c r="L204" s="111"/>
      <c r="M204" s="111"/>
      <c r="N204" s="111"/>
      <c r="O204" s="111"/>
      <c r="P204" s="111"/>
      <c r="Q204" s="111"/>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row>
    <row r="205" spans="1:44" ht="12.75" customHeight="1" x14ac:dyDescent="0.25">
      <c r="A205" s="173"/>
      <c r="B205" s="174"/>
      <c r="C205" s="174"/>
      <c r="D205" s="175"/>
      <c r="E205" s="175"/>
      <c r="F205" s="175"/>
      <c r="G205" s="175"/>
      <c r="H205" s="175"/>
      <c r="I205" s="175"/>
      <c r="J205" s="411">
        <v>2017</v>
      </c>
      <c r="K205" s="412"/>
      <c r="L205" s="413">
        <v>2018</v>
      </c>
      <c r="M205" s="414"/>
      <c r="N205" s="415">
        <v>2019</v>
      </c>
      <c r="O205" s="414"/>
      <c r="P205" s="415">
        <v>2020</v>
      </c>
      <c r="Q205" s="414"/>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row>
    <row r="206" spans="1:44" x14ac:dyDescent="0.25">
      <c r="A206" s="189" t="s">
        <v>2</v>
      </c>
      <c r="B206" s="159" t="s">
        <v>3</v>
      </c>
      <c r="C206" s="160" t="s">
        <v>23</v>
      </c>
      <c r="D206" s="160" t="s">
        <v>69</v>
      </c>
      <c r="E206" s="160" t="s">
        <v>67</v>
      </c>
      <c r="F206" s="160" t="s">
        <v>68</v>
      </c>
      <c r="G206" s="192" t="s">
        <v>70</v>
      </c>
      <c r="H206" s="211" t="s">
        <v>95</v>
      </c>
      <c r="I206" s="206" t="s">
        <v>5</v>
      </c>
      <c r="J206" s="196" t="s">
        <v>105</v>
      </c>
      <c r="K206" s="196" t="s">
        <v>285</v>
      </c>
      <c r="L206" s="196" t="s">
        <v>105</v>
      </c>
      <c r="M206" s="196" t="s">
        <v>285</v>
      </c>
      <c r="N206" s="196" t="s">
        <v>105</v>
      </c>
      <c r="O206" s="196" t="s">
        <v>285</v>
      </c>
      <c r="P206" s="196" t="s">
        <v>105</v>
      </c>
      <c r="Q206" s="196" t="s">
        <v>285</v>
      </c>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row>
    <row r="207" spans="1:44" ht="12.75" customHeight="1" x14ac:dyDescent="0.25">
      <c r="A207" s="444" t="s">
        <v>375</v>
      </c>
      <c r="B207" s="407" t="s">
        <v>6</v>
      </c>
      <c r="C207" s="342" t="s">
        <v>399</v>
      </c>
      <c r="D207" s="342" t="s">
        <v>99</v>
      </c>
      <c r="E207" s="342" t="s">
        <v>398</v>
      </c>
      <c r="F207" s="342" t="s">
        <v>359</v>
      </c>
      <c r="G207" s="342" t="s">
        <v>82</v>
      </c>
      <c r="H207" s="309" t="s">
        <v>264</v>
      </c>
      <c r="I207" s="149">
        <f>SUM(I208:I211)</f>
        <v>210203</v>
      </c>
      <c r="J207" s="149">
        <f t="shared" ref="J207" si="27">SUM(J208:J211)</f>
        <v>194591</v>
      </c>
      <c r="K207" s="150">
        <f t="shared" ref="K207" si="28">SUM(K208:K211)</f>
        <v>287791</v>
      </c>
      <c r="L207" s="150">
        <f t="shared" ref="L207" si="29">SUM(L208:L211)</f>
        <v>233509.6</v>
      </c>
      <c r="M207" s="150">
        <f t="shared" ref="M207" si="30">SUM(M208:M211)</f>
        <v>217457</v>
      </c>
      <c r="N207" s="150">
        <f t="shared" ref="N207" si="31">SUM(N208:N211)</f>
        <v>233510</v>
      </c>
      <c r="O207" s="57"/>
      <c r="P207" s="56"/>
      <c r="Q207" s="56"/>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row>
    <row r="208" spans="1:44" ht="12.75" customHeight="1" x14ac:dyDescent="0.25">
      <c r="A208" s="445"/>
      <c r="B208" s="408"/>
      <c r="C208" s="343"/>
      <c r="D208" s="343"/>
      <c r="E208" s="343"/>
      <c r="F208" s="343"/>
      <c r="G208" s="343"/>
      <c r="H208" s="301" t="s">
        <v>89</v>
      </c>
      <c r="I208" s="151">
        <v>210203</v>
      </c>
      <c r="J208" s="151">
        <v>190813</v>
      </c>
      <c r="K208" s="19">
        <v>287791</v>
      </c>
      <c r="L208" s="19">
        <v>228975.6</v>
      </c>
      <c r="M208" s="19">
        <v>205468</v>
      </c>
      <c r="N208" s="19">
        <v>228976</v>
      </c>
      <c r="O208" s="19"/>
      <c r="P208" s="19"/>
      <c r="Q208" s="19"/>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row>
    <row r="209" spans="1:44" ht="12.75" customHeight="1" x14ac:dyDescent="0.25">
      <c r="A209" s="446"/>
      <c r="B209" s="408"/>
      <c r="C209" s="343"/>
      <c r="D209" s="343"/>
      <c r="E209" s="343"/>
      <c r="F209" s="343"/>
      <c r="G209" s="343"/>
      <c r="H209" s="299" t="s">
        <v>0</v>
      </c>
      <c r="I209" s="151"/>
      <c r="J209" s="151">
        <v>1500</v>
      </c>
      <c r="K209" s="19"/>
      <c r="L209" s="19">
        <v>1800</v>
      </c>
      <c r="M209" s="19">
        <v>8654</v>
      </c>
      <c r="N209" s="19">
        <v>1800</v>
      </c>
      <c r="O209" s="19"/>
      <c r="P209" s="19"/>
      <c r="Q209" s="19"/>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row>
    <row r="210" spans="1:44" ht="12.75" customHeight="1" x14ac:dyDescent="0.25">
      <c r="A210" s="446"/>
      <c r="B210" s="408"/>
      <c r="C210" s="343"/>
      <c r="D210" s="343"/>
      <c r="E210" s="343"/>
      <c r="F210" s="343"/>
      <c r="G210" s="343"/>
      <c r="H210" s="299" t="s">
        <v>1</v>
      </c>
      <c r="I210" s="151"/>
      <c r="J210" s="151">
        <v>500</v>
      </c>
      <c r="K210" s="19"/>
      <c r="L210" s="19">
        <v>600</v>
      </c>
      <c r="M210" s="19">
        <v>567</v>
      </c>
      <c r="N210" s="19">
        <v>600</v>
      </c>
      <c r="O210" s="19"/>
      <c r="P210" s="19"/>
      <c r="Q210" s="19"/>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row>
    <row r="211" spans="1:44" ht="31.5" customHeight="1" x14ac:dyDescent="0.25">
      <c r="A211" s="446"/>
      <c r="B211" s="409"/>
      <c r="C211" s="344"/>
      <c r="D211" s="344"/>
      <c r="E211" s="344"/>
      <c r="F211" s="344"/>
      <c r="G211" s="344"/>
      <c r="H211" s="299" t="s">
        <v>90</v>
      </c>
      <c r="I211" s="151"/>
      <c r="J211" s="151">
        <v>1778</v>
      </c>
      <c r="K211" s="19"/>
      <c r="L211" s="19">
        <v>2134</v>
      </c>
      <c r="M211" s="19">
        <v>2768</v>
      </c>
      <c r="N211" s="19">
        <v>2134</v>
      </c>
      <c r="O211" s="19"/>
      <c r="P211" s="19"/>
      <c r="Q211" s="19"/>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row>
    <row r="212" spans="1:44" ht="12.75" customHeight="1" x14ac:dyDescent="0.25">
      <c r="A212" s="446"/>
      <c r="B212" s="407" t="s">
        <v>9</v>
      </c>
      <c r="C212" s="342" t="s">
        <v>400</v>
      </c>
      <c r="D212" s="342" t="s">
        <v>99</v>
      </c>
      <c r="E212" s="342" t="s">
        <v>404</v>
      </c>
      <c r="F212" s="342" t="s">
        <v>133</v>
      </c>
      <c r="G212" s="342" t="s">
        <v>82</v>
      </c>
      <c r="H212" s="309" t="s">
        <v>264</v>
      </c>
      <c r="I212" s="149">
        <f>SUM(I213:I216)</f>
        <v>1734</v>
      </c>
      <c r="J212" s="149">
        <f t="shared" ref="J212" si="32">SUM(J213:J216)</f>
        <v>10243</v>
      </c>
      <c r="K212" s="150">
        <f t="shared" ref="K212" si="33">SUM(K213:K216)</f>
        <v>5022</v>
      </c>
      <c r="L212" s="150">
        <f t="shared" ref="L212" si="34">SUM(L213:L216)</f>
        <v>8194.6</v>
      </c>
      <c r="M212" s="150">
        <f t="shared" ref="M212" si="35">SUM(M213:M216)</f>
        <v>4541</v>
      </c>
      <c r="N212" s="150">
        <f t="shared" ref="N212" si="36">SUM(N213:N216)</f>
        <v>8194.6</v>
      </c>
      <c r="O212" s="57"/>
      <c r="P212" s="56"/>
      <c r="Q212" s="56"/>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row>
    <row r="213" spans="1:44" ht="12.75" customHeight="1" x14ac:dyDescent="0.25">
      <c r="A213" s="446"/>
      <c r="B213" s="408"/>
      <c r="C213" s="343"/>
      <c r="D213" s="343"/>
      <c r="E213" s="343"/>
      <c r="F213" s="343"/>
      <c r="G213" s="343"/>
      <c r="H213" s="299" t="s">
        <v>89</v>
      </c>
      <c r="I213" s="151">
        <v>1734</v>
      </c>
      <c r="J213" s="151">
        <v>9802</v>
      </c>
      <c r="K213" s="19">
        <v>5022</v>
      </c>
      <c r="L213" s="19">
        <v>7841.6</v>
      </c>
      <c r="M213" s="19">
        <v>3439</v>
      </c>
      <c r="N213" s="19">
        <v>7841.6</v>
      </c>
      <c r="O213" s="19"/>
      <c r="P213" s="19"/>
      <c r="Q213" s="19"/>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row>
    <row r="214" spans="1:44" ht="12.75" customHeight="1" x14ac:dyDescent="0.25">
      <c r="A214" s="446"/>
      <c r="B214" s="408"/>
      <c r="C214" s="343"/>
      <c r="D214" s="343"/>
      <c r="E214" s="343"/>
      <c r="F214" s="343"/>
      <c r="G214" s="343"/>
      <c r="H214" s="299" t="s">
        <v>0</v>
      </c>
      <c r="I214" s="151"/>
      <c r="J214" s="151">
        <v>20</v>
      </c>
      <c r="K214" s="18"/>
      <c r="L214" s="19">
        <v>16</v>
      </c>
      <c r="M214" s="19">
        <v>10</v>
      </c>
      <c r="N214" s="19">
        <v>16</v>
      </c>
      <c r="O214" s="19"/>
      <c r="P214" s="19"/>
      <c r="Q214" s="19"/>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row>
    <row r="215" spans="1:44" ht="12.75" customHeight="1" x14ac:dyDescent="0.25">
      <c r="A215" s="446"/>
      <c r="B215" s="408"/>
      <c r="C215" s="343"/>
      <c r="D215" s="343"/>
      <c r="E215" s="343"/>
      <c r="F215" s="343"/>
      <c r="G215" s="343"/>
      <c r="H215" s="299" t="s">
        <v>1</v>
      </c>
      <c r="I215" s="152"/>
      <c r="J215" s="152">
        <v>26</v>
      </c>
      <c r="K215" s="21"/>
      <c r="L215" s="22">
        <v>21</v>
      </c>
      <c r="M215" s="22">
        <v>79</v>
      </c>
      <c r="N215" s="22">
        <v>21</v>
      </c>
      <c r="O215" s="22"/>
      <c r="P215" s="22"/>
      <c r="Q215" s="19"/>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row>
    <row r="216" spans="1:44" ht="30" customHeight="1" x14ac:dyDescent="0.25">
      <c r="A216" s="446"/>
      <c r="B216" s="409"/>
      <c r="C216" s="344"/>
      <c r="D216" s="344"/>
      <c r="E216" s="344"/>
      <c r="F216" s="344"/>
      <c r="G216" s="344"/>
      <c r="H216" s="299" t="s">
        <v>90</v>
      </c>
      <c r="I216" s="153"/>
      <c r="J216" s="153">
        <v>395</v>
      </c>
      <c r="K216" s="24"/>
      <c r="L216" s="25">
        <v>316</v>
      </c>
      <c r="M216" s="25">
        <v>1013</v>
      </c>
      <c r="N216" s="25">
        <v>316</v>
      </c>
      <c r="O216" s="25"/>
      <c r="P216" s="25"/>
      <c r="Q216" s="5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row>
    <row r="217" spans="1:44" ht="12.75" customHeight="1" x14ac:dyDescent="0.25">
      <c r="A217" s="446"/>
      <c r="B217" s="407" t="s">
        <v>10</v>
      </c>
      <c r="C217" s="342" t="s">
        <v>401</v>
      </c>
      <c r="D217" s="342" t="s">
        <v>99</v>
      </c>
      <c r="E217" s="342" t="s">
        <v>405</v>
      </c>
      <c r="F217" s="342" t="s">
        <v>134</v>
      </c>
      <c r="G217" s="342" t="s">
        <v>82</v>
      </c>
      <c r="H217" s="309" t="s">
        <v>264</v>
      </c>
      <c r="I217" s="154">
        <f>SUM(I218:I221)</f>
        <v>19742</v>
      </c>
      <c r="J217" s="154">
        <f t="shared" ref="J217" si="37">SUM(J218:J221)</f>
        <v>147800</v>
      </c>
      <c r="K217" s="155">
        <f t="shared" ref="K217" si="38">SUM(K218:K221)</f>
        <v>79778</v>
      </c>
      <c r="L217" s="155">
        <f t="shared" ref="L217" si="39">SUM(L218:L221)</f>
        <v>118240</v>
      </c>
      <c r="M217" s="155">
        <f t="shared" ref="M217" si="40">SUM(M218:M221)</f>
        <v>48017</v>
      </c>
      <c r="N217" s="155">
        <f t="shared" ref="N217" si="41">SUM(N218:N221)</f>
        <v>118240</v>
      </c>
      <c r="O217" s="56"/>
      <c r="P217" s="56"/>
      <c r="Q217" s="58"/>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row>
    <row r="218" spans="1:44" ht="12.75" customHeight="1" x14ac:dyDescent="0.25">
      <c r="A218" s="446"/>
      <c r="B218" s="408"/>
      <c r="C218" s="343"/>
      <c r="D218" s="343"/>
      <c r="E218" s="343"/>
      <c r="F218" s="343"/>
      <c r="G218" s="343"/>
      <c r="H218" s="299" t="s">
        <v>89</v>
      </c>
      <c r="I218" s="156">
        <v>19742</v>
      </c>
      <c r="J218" s="156">
        <v>103800</v>
      </c>
      <c r="K218" s="26">
        <v>79778</v>
      </c>
      <c r="L218" s="51">
        <v>83040</v>
      </c>
      <c r="M218" s="26">
        <v>40762</v>
      </c>
      <c r="N218" s="51">
        <v>83040</v>
      </c>
      <c r="O218" s="51"/>
      <c r="P218" s="51"/>
      <c r="Q218" s="25"/>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row>
    <row r="219" spans="1:44" ht="12.75" customHeight="1" x14ac:dyDescent="0.25">
      <c r="A219" s="446"/>
      <c r="B219" s="408"/>
      <c r="C219" s="343"/>
      <c r="D219" s="343"/>
      <c r="E219" s="343"/>
      <c r="F219" s="343"/>
      <c r="G219" s="343"/>
      <c r="H219" s="299" t="s">
        <v>0</v>
      </c>
      <c r="I219" s="153"/>
      <c r="J219" s="153">
        <v>200</v>
      </c>
      <c r="K219" s="24"/>
      <c r="L219" s="25">
        <v>160</v>
      </c>
      <c r="M219" s="19">
        <v>13</v>
      </c>
      <c r="N219" s="25">
        <v>160</v>
      </c>
      <c r="O219" s="25"/>
      <c r="P219" s="25"/>
      <c r="Q219" s="25"/>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row>
    <row r="220" spans="1:44" ht="12.75" customHeight="1" x14ac:dyDescent="0.25">
      <c r="A220" s="446"/>
      <c r="B220" s="408"/>
      <c r="C220" s="343"/>
      <c r="D220" s="343"/>
      <c r="E220" s="343"/>
      <c r="F220" s="343"/>
      <c r="G220" s="343"/>
      <c r="H220" s="299" t="s">
        <v>1</v>
      </c>
      <c r="I220" s="153"/>
      <c r="J220" s="153">
        <v>300</v>
      </c>
      <c r="K220" s="24"/>
      <c r="L220" s="25">
        <v>240</v>
      </c>
      <c r="M220" s="19">
        <v>12</v>
      </c>
      <c r="N220" s="25">
        <v>240</v>
      </c>
      <c r="O220" s="25"/>
      <c r="P220" s="25"/>
      <c r="Q220" s="25"/>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row>
    <row r="221" spans="1:44" x14ac:dyDescent="0.25">
      <c r="A221" s="447"/>
      <c r="B221" s="409"/>
      <c r="C221" s="344"/>
      <c r="D221" s="344"/>
      <c r="E221" s="344"/>
      <c r="F221" s="344"/>
      <c r="G221" s="344"/>
      <c r="H221" s="299" t="s">
        <v>90</v>
      </c>
      <c r="I221" s="153"/>
      <c r="J221" s="153">
        <v>43500</v>
      </c>
      <c r="K221" s="24"/>
      <c r="L221" s="25">
        <v>34800</v>
      </c>
      <c r="M221" s="19">
        <v>7230</v>
      </c>
      <c r="N221" s="25">
        <v>34800</v>
      </c>
      <c r="O221" s="25"/>
      <c r="P221" s="25"/>
      <c r="Q221" s="25"/>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row>
    <row r="222" spans="1:44" ht="12.75" customHeight="1" x14ac:dyDescent="0.25">
      <c r="A222" s="111"/>
      <c r="B222" s="111"/>
      <c r="C222" s="310"/>
      <c r="D222" s="310"/>
      <c r="E222" s="310"/>
      <c r="F222" s="310"/>
      <c r="G222" s="310"/>
      <c r="H222" s="310"/>
      <c r="I222" s="173"/>
      <c r="J222" s="111"/>
      <c r="K222" s="111"/>
      <c r="L222" s="111"/>
      <c r="M222" s="111"/>
      <c r="N222" s="111"/>
      <c r="O222" s="111"/>
      <c r="P222" s="111"/>
      <c r="Q222" s="111"/>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row>
    <row r="223" spans="1:44" s="112" customFormat="1" ht="12.75" customHeight="1" x14ac:dyDescent="0.2">
      <c r="A223" s="17" t="s">
        <v>135</v>
      </c>
      <c r="B223" s="157"/>
      <c r="C223" s="157"/>
      <c r="D223" s="157"/>
      <c r="E223" s="157"/>
      <c r="F223" s="157"/>
      <c r="G223" s="158"/>
      <c r="H223" s="8"/>
      <c r="I223" s="8"/>
      <c r="J223" s="9"/>
      <c r="K223" s="9"/>
      <c r="L223" s="9"/>
      <c r="M223" s="9"/>
      <c r="N223" s="9"/>
      <c r="O223" s="9"/>
    </row>
    <row r="224" spans="1:44" s="112" customFormat="1" ht="12.75" customHeight="1" x14ac:dyDescent="0.2">
      <c r="A224" s="338" t="s">
        <v>136</v>
      </c>
      <c r="B224" s="338"/>
      <c r="C224" s="338"/>
      <c r="D224" s="338"/>
      <c r="E224" s="338"/>
      <c r="F224" s="338"/>
      <c r="G224" s="338"/>
      <c r="H224" s="338"/>
      <c r="I224" s="338"/>
      <c r="J224" s="338"/>
      <c r="K224" s="338"/>
      <c r="L224" s="338"/>
      <c r="M224" s="338"/>
      <c r="N224" s="338"/>
      <c r="O224" s="338"/>
      <c r="P224" s="338"/>
      <c r="Q224" s="338"/>
    </row>
    <row r="225" spans="1:44" s="112" customFormat="1" ht="12.75" customHeight="1" x14ac:dyDescent="0.2">
      <c r="A225" s="338" t="s">
        <v>137</v>
      </c>
      <c r="B225" s="338"/>
      <c r="C225" s="338"/>
      <c r="D225" s="338"/>
      <c r="E225" s="338"/>
      <c r="F225" s="338"/>
      <c r="G225" s="338"/>
      <c r="H225" s="338"/>
      <c r="I225" s="338"/>
      <c r="J225" s="338"/>
      <c r="K225" s="338"/>
      <c r="L225" s="338"/>
      <c r="M225" s="338"/>
      <c r="N225" s="338"/>
      <c r="O225" s="338"/>
      <c r="P225" s="338"/>
      <c r="Q225" s="338"/>
    </row>
    <row r="226" spans="1:44" s="278" customFormat="1" ht="12.75" customHeight="1" x14ac:dyDescent="0.25">
      <c r="A226" s="383" t="s">
        <v>138</v>
      </c>
      <c r="B226" s="383"/>
      <c r="C226" s="383"/>
      <c r="D226" s="383"/>
      <c r="E226" s="383"/>
      <c r="F226" s="383"/>
      <c r="G226" s="383"/>
      <c r="H226" s="383"/>
      <c r="I226" s="383"/>
      <c r="J226" s="383"/>
      <c r="K226" s="383"/>
      <c r="L226" s="383"/>
      <c r="M226" s="383"/>
      <c r="N226" s="383"/>
      <c r="O226" s="383"/>
      <c r="P226" s="383"/>
      <c r="Q226" s="383"/>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row>
    <row r="227" spans="1:44" ht="12.75" customHeight="1" x14ac:dyDescent="0.25">
      <c r="A227" s="173"/>
      <c r="B227" s="410"/>
      <c r="C227" s="388"/>
      <c r="D227" s="278"/>
      <c r="E227" s="278"/>
      <c r="F227" s="278"/>
      <c r="G227" s="278"/>
      <c r="H227" s="278"/>
      <c r="I227" s="416"/>
      <c r="J227" s="388"/>
      <c r="K227" s="388"/>
      <c r="L227" s="389"/>
      <c r="M227" s="389"/>
      <c r="N227" s="389"/>
      <c r="O227" s="389"/>
      <c r="P227" s="389"/>
      <c r="Q227" s="389"/>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row>
    <row r="228" spans="1:44" ht="12.75" customHeight="1" x14ac:dyDescent="0.25">
      <c r="A228" s="173"/>
      <c r="B228" s="174"/>
      <c r="C228" s="174"/>
      <c r="D228" s="175"/>
      <c r="E228" s="175"/>
      <c r="F228" s="175"/>
      <c r="G228" s="175"/>
      <c r="H228" s="175"/>
      <c r="I228" s="175"/>
      <c r="J228" s="403">
        <v>2017</v>
      </c>
      <c r="K228" s="403"/>
      <c r="L228" s="404">
        <v>2018</v>
      </c>
      <c r="M228" s="405"/>
      <c r="N228" s="406">
        <v>2019</v>
      </c>
      <c r="O228" s="405"/>
      <c r="P228" s="406">
        <v>2020</v>
      </c>
      <c r="Q228" s="405"/>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row>
    <row r="229" spans="1:44" x14ac:dyDescent="0.25">
      <c r="A229" s="189" t="s">
        <v>2</v>
      </c>
      <c r="B229" s="159" t="s">
        <v>3</v>
      </c>
      <c r="C229" s="160" t="s">
        <v>23</v>
      </c>
      <c r="D229" s="160" t="s">
        <v>69</v>
      </c>
      <c r="E229" s="160" t="s">
        <v>67</v>
      </c>
      <c r="F229" s="160" t="s">
        <v>68</v>
      </c>
      <c r="G229" s="160" t="s">
        <v>70</v>
      </c>
      <c r="H229" s="161" t="s">
        <v>95</v>
      </c>
      <c r="I229" s="162" t="s">
        <v>5</v>
      </c>
      <c r="J229" s="163" t="s">
        <v>105</v>
      </c>
      <c r="K229" s="163" t="s">
        <v>285</v>
      </c>
      <c r="L229" s="163" t="s">
        <v>105</v>
      </c>
      <c r="M229" s="163" t="s">
        <v>285</v>
      </c>
      <c r="N229" s="163" t="s">
        <v>105</v>
      </c>
      <c r="O229" s="163" t="s">
        <v>285</v>
      </c>
      <c r="P229" s="163" t="s">
        <v>105</v>
      </c>
      <c r="Q229" s="163" t="s">
        <v>285</v>
      </c>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row>
    <row r="230" spans="1:44" ht="12.75" customHeight="1" x14ac:dyDescent="0.25">
      <c r="A230" s="333" t="s">
        <v>360</v>
      </c>
      <c r="B230" s="333" t="s">
        <v>6</v>
      </c>
      <c r="C230" s="333" t="s">
        <v>402</v>
      </c>
      <c r="D230" s="333" t="s">
        <v>99</v>
      </c>
      <c r="E230" s="333" t="s">
        <v>406</v>
      </c>
      <c r="F230" s="333" t="s">
        <v>352</v>
      </c>
      <c r="G230" s="333" t="s">
        <v>82</v>
      </c>
      <c r="H230" s="309" t="s">
        <v>264</v>
      </c>
      <c r="I230" s="154">
        <v>4120</v>
      </c>
      <c r="J230" s="154">
        <v>4728</v>
      </c>
      <c r="K230" s="154">
        <v>5437</v>
      </c>
      <c r="L230" s="154">
        <v>5201.2000000000007</v>
      </c>
      <c r="M230" s="154">
        <v>2337</v>
      </c>
      <c r="N230" s="154">
        <f t="shared" ref="N230" si="42">SUM(N231:N234)</f>
        <v>5201.2000000000007</v>
      </c>
      <c r="O230" s="154"/>
      <c r="P230" s="154"/>
      <c r="Q230" s="154"/>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row>
    <row r="231" spans="1:44" ht="12.75" customHeight="1" x14ac:dyDescent="0.25">
      <c r="A231" s="333"/>
      <c r="B231" s="333"/>
      <c r="C231" s="333"/>
      <c r="D231" s="333"/>
      <c r="E231" s="333"/>
      <c r="F231" s="333"/>
      <c r="G231" s="333"/>
      <c r="H231" s="299" t="s">
        <v>89</v>
      </c>
      <c r="I231" s="164">
        <v>4120</v>
      </c>
      <c r="J231" s="153">
        <v>4362</v>
      </c>
      <c r="K231" s="153">
        <v>5437</v>
      </c>
      <c r="L231" s="153">
        <v>4798.2000000000007</v>
      </c>
      <c r="M231" s="153">
        <v>2098</v>
      </c>
      <c r="N231" s="153">
        <v>4798.2000000000007</v>
      </c>
      <c r="O231" s="153"/>
      <c r="P231" s="153"/>
      <c r="Q231" s="153"/>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row>
    <row r="232" spans="1:44" ht="12.75" customHeight="1" x14ac:dyDescent="0.25">
      <c r="A232" s="333"/>
      <c r="B232" s="333"/>
      <c r="C232" s="333"/>
      <c r="D232" s="333"/>
      <c r="E232" s="333"/>
      <c r="F232" s="333"/>
      <c r="G232" s="333"/>
      <c r="H232" s="299" t="s">
        <v>0</v>
      </c>
      <c r="I232" s="164"/>
      <c r="J232" s="153">
        <v>20</v>
      </c>
      <c r="K232" s="153"/>
      <c r="L232" s="153">
        <v>22</v>
      </c>
      <c r="M232" s="153">
        <v>2</v>
      </c>
      <c r="N232" s="153">
        <v>22</v>
      </c>
      <c r="O232" s="153"/>
      <c r="P232" s="153"/>
      <c r="Q232" s="153"/>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row>
    <row r="233" spans="1:44" ht="12.75" customHeight="1" x14ac:dyDescent="0.25">
      <c r="A233" s="333"/>
      <c r="B233" s="333"/>
      <c r="C233" s="333"/>
      <c r="D233" s="333"/>
      <c r="E233" s="333"/>
      <c r="F233" s="333"/>
      <c r="G233" s="333"/>
      <c r="H233" s="299" t="s">
        <v>1</v>
      </c>
      <c r="I233" s="164"/>
      <c r="J233" s="153">
        <v>26</v>
      </c>
      <c r="K233" s="153"/>
      <c r="L233" s="153">
        <v>29</v>
      </c>
      <c r="M233" s="153">
        <v>0</v>
      </c>
      <c r="N233" s="153">
        <v>29</v>
      </c>
      <c r="O233" s="153"/>
      <c r="P233" s="153"/>
      <c r="Q233" s="153"/>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row>
    <row r="234" spans="1:44" x14ac:dyDescent="0.25">
      <c r="A234" s="333"/>
      <c r="B234" s="333"/>
      <c r="C234" s="333"/>
      <c r="D234" s="333"/>
      <c r="E234" s="333"/>
      <c r="F234" s="333"/>
      <c r="G234" s="333"/>
      <c r="H234" s="299" t="s">
        <v>90</v>
      </c>
      <c r="I234" s="164"/>
      <c r="J234" s="153">
        <v>320</v>
      </c>
      <c r="K234" s="153"/>
      <c r="L234" s="153">
        <v>352</v>
      </c>
      <c r="M234" s="153">
        <v>237</v>
      </c>
      <c r="N234" s="153">
        <v>352</v>
      </c>
      <c r="O234" s="153"/>
      <c r="P234" s="153"/>
      <c r="Q234" s="153"/>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row>
    <row r="235" spans="1:44" x14ac:dyDescent="0.25">
      <c r="A235" s="333"/>
      <c r="B235" s="333" t="s">
        <v>9</v>
      </c>
      <c r="C235" s="333" t="s">
        <v>403</v>
      </c>
      <c r="D235" s="333" t="s">
        <v>99</v>
      </c>
      <c r="E235" s="333" t="s">
        <v>407</v>
      </c>
      <c r="F235" s="333" t="s">
        <v>139</v>
      </c>
      <c r="G235" s="333" t="s">
        <v>82</v>
      </c>
      <c r="H235" s="309" t="s">
        <v>264</v>
      </c>
      <c r="I235" s="154">
        <v>30432</v>
      </c>
      <c r="J235" s="154">
        <v>61491</v>
      </c>
      <c r="K235" s="154">
        <v>58661</v>
      </c>
      <c r="L235" s="154">
        <v>67640.3</v>
      </c>
      <c r="M235" s="154">
        <v>22869</v>
      </c>
      <c r="N235" s="154">
        <f t="shared" ref="N235" si="43">SUM(N236:N239)</f>
        <v>0</v>
      </c>
      <c r="O235" s="154"/>
      <c r="P235" s="154"/>
      <c r="Q235" s="154"/>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row>
    <row r="236" spans="1:44" x14ac:dyDescent="0.25">
      <c r="A236" s="333"/>
      <c r="B236" s="333"/>
      <c r="C236" s="333"/>
      <c r="D236" s="333"/>
      <c r="E236" s="333"/>
      <c r="F236" s="333"/>
      <c r="G236" s="333"/>
      <c r="H236" s="299" t="s">
        <v>89</v>
      </c>
      <c r="I236" s="153">
        <v>30432</v>
      </c>
      <c r="J236" s="153">
        <v>56753</v>
      </c>
      <c r="K236" s="153">
        <v>58661</v>
      </c>
      <c r="L236" s="153">
        <v>62428.3</v>
      </c>
      <c r="M236" s="153">
        <v>18692</v>
      </c>
      <c r="N236" s="153" t="s">
        <v>260</v>
      </c>
      <c r="O236" s="153"/>
      <c r="P236" s="153"/>
      <c r="Q236" s="153"/>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row>
    <row r="237" spans="1:44" ht="12.75" customHeight="1" x14ac:dyDescent="0.25">
      <c r="A237" s="333"/>
      <c r="B237" s="333"/>
      <c r="C237" s="333"/>
      <c r="D237" s="333"/>
      <c r="E237" s="333"/>
      <c r="F237" s="333"/>
      <c r="G237" s="333"/>
      <c r="H237" s="299" t="s">
        <v>0</v>
      </c>
      <c r="I237" s="164"/>
      <c r="J237" s="153">
        <v>200</v>
      </c>
      <c r="K237" s="153"/>
      <c r="L237" s="153">
        <v>220</v>
      </c>
      <c r="M237" s="153">
        <v>25</v>
      </c>
      <c r="N237" s="153" t="s">
        <v>260</v>
      </c>
      <c r="O237" s="153"/>
      <c r="P237" s="153"/>
      <c r="Q237" s="153"/>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row>
    <row r="238" spans="1:44" ht="12.75" customHeight="1" x14ac:dyDescent="0.25">
      <c r="A238" s="333"/>
      <c r="B238" s="333"/>
      <c r="C238" s="333"/>
      <c r="D238" s="333"/>
      <c r="E238" s="333"/>
      <c r="F238" s="333"/>
      <c r="G238" s="333"/>
      <c r="H238" s="299" t="s">
        <v>1</v>
      </c>
      <c r="I238" s="164"/>
      <c r="J238" s="153">
        <v>300</v>
      </c>
      <c r="K238" s="153"/>
      <c r="L238" s="153">
        <v>330</v>
      </c>
      <c r="M238" s="153">
        <v>17</v>
      </c>
      <c r="N238" s="153" t="s">
        <v>260</v>
      </c>
      <c r="O238" s="153"/>
      <c r="P238" s="153"/>
      <c r="Q238" s="153"/>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row>
    <row r="239" spans="1:44" x14ac:dyDescent="0.25">
      <c r="A239" s="333"/>
      <c r="B239" s="333"/>
      <c r="C239" s="333"/>
      <c r="D239" s="333"/>
      <c r="E239" s="333"/>
      <c r="F239" s="333"/>
      <c r="G239" s="333"/>
      <c r="H239" s="299" t="s">
        <v>90</v>
      </c>
      <c r="I239" s="164"/>
      <c r="J239" s="153">
        <v>4238</v>
      </c>
      <c r="K239" s="153"/>
      <c r="L239" s="153">
        <v>4662</v>
      </c>
      <c r="M239" s="153">
        <v>4135</v>
      </c>
      <c r="N239" s="153" t="s">
        <v>260</v>
      </c>
      <c r="O239" s="153"/>
      <c r="P239" s="153"/>
      <c r="Q239" s="153"/>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row>
    <row r="240" spans="1:44" ht="12.75" customHeight="1" x14ac:dyDescent="0.25">
      <c r="A240" s="333"/>
      <c r="B240" s="333" t="s">
        <v>10</v>
      </c>
      <c r="C240" s="333" t="s">
        <v>40</v>
      </c>
      <c r="D240" s="333" t="s">
        <v>261</v>
      </c>
      <c r="E240" s="333" t="s">
        <v>361</v>
      </c>
      <c r="F240" s="333" t="s">
        <v>139</v>
      </c>
      <c r="G240" s="333" t="s">
        <v>82</v>
      </c>
      <c r="H240" s="309" t="s">
        <v>94</v>
      </c>
      <c r="I240" s="164">
        <v>32</v>
      </c>
      <c r="J240" s="153">
        <v>214</v>
      </c>
      <c r="K240" s="153">
        <v>745</v>
      </c>
      <c r="L240" s="153">
        <v>235</v>
      </c>
      <c r="M240" s="153">
        <v>138</v>
      </c>
      <c r="N240" s="153">
        <v>235</v>
      </c>
      <c r="O240" s="153"/>
      <c r="P240" s="153"/>
      <c r="Q240" s="153"/>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row>
    <row r="241" spans="1:58" ht="12.75" customHeight="1" x14ac:dyDescent="0.25">
      <c r="A241" s="333"/>
      <c r="B241" s="333"/>
      <c r="C241" s="333"/>
      <c r="D241" s="333"/>
      <c r="E241" s="333"/>
      <c r="F241" s="333"/>
      <c r="G241" s="333"/>
      <c r="H241" s="299"/>
      <c r="I241" s="164"/>
      <c r="J241" s="153"/>
      <c r="K241" s="153"/>
      <c r="L241" s="153"/>
      <c r="M241" s="153"/>
      <c r="N241" s="153"/>
      <c r="O241" s="153"/>
      <c r="P241" s="153"/>
      <c r="Q241" s="153"/>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row>
    <row r="242" spans="1:58" ht="12.75" customHeight="1" x14ac:dyDescent="0.25">
      <c r="A242" s="333"/>
      <c r="B242" s="333"/>
      <c r="C242" s="333"/>
      <c r="D242" s="333"/>
      <c r="E242" s="333"/>
      <c r="F242" s="333"/>
      <c r="G242" s="333"/>
      <c r="H242" s="299"/>
      <c r="I242" s="164"/>
      <c r="J242" s="153"/>
      <c r="K242" s="153"/>
      <c r="L242" s="153"/>
      <c r="M242" s="153"/>
      <c r="N242" s="153"/>
      <c r="O242" s="153"/>
      <c r="P242" s="153"/>
      <c r="Q242" s="153"/>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row>
    <row r="243" spans="1:58" ht="12.75" customHeight="1" x14ac:dyDescent="0.25">
      <c r="A243" s="333"/>
      <c r="B243" s="333"/>
      <c r="C243" s="333"/>
      <c r="D243" s="333"/>
      <c r="E243" s="333"/>
      <c r="F243" s="333"/>
      <c r="G243" s="333"/>
      <c r="H243" s="299"/>
      <c r="I243" s="164"/>
      <c r="J243" s="153"/>
      <c r="K243" s="153"/>
      <c r="L243" s="153"/>
      <c r="M243" s="153"/>
      <c r="N243" s="153"/>
      <c r="O243" s="153"/>
      <c r="P243" s="153"/>
      <c r="Q243" s="153"/>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row>
    <row r="244" spans="1:58" ht="12.75" customHeight="1" x14ac:dyDescent="0.25">
      <c r="A244" s="333"/>
      <c r="B244" s="335" t="s">
        <v>14</v>
      </c>
      <c r="C244" s="333" t="s">
        <v>342</v>
      </c>
      <c r="D244" s="333" t="s">
        <v>99</v>
      </c>
      <c r="E244" s="333" t="s">
        <v>386</v>
      </c>
      <c r="F244" s="333" t="s">
        <v>139</v>
      </c>
      <c r="G244" s="334" t="s">
        <v>82</v>
      </c>
      <c r="H244" s="309" t="s">
        <v>350</v>
      </c>
      <c r="I244" s="164"/>
      <c r="J244" s="153"/>
      <c r="K244" s="153"/>
      <c r="L244" s="153"/>
      <c r="M244" s="153"/>
      <c r="N244" s="153" t="s">
        <v>260</v>
      </c>
      <c r="O244" s="153"/>
      <c r="P244" s="153"/>
      <c r="Q244" s="153"/>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row>
    <row r="245" spans="1:58" ht="12.75" customHeight="1" x14ac:dyDescent="0.25">
      <c r="A245" s="333"/>
      <c r="B245" s="336"/>
      <c r="C245" s="333"/>
      <c r="D245" s="333"/>
      <c r="E245" s="333"/>
      <c r="F245" s="333"/>
      <c r="G245" s="334"/>
      <c r="H245" s="299" t="s">
        <v>89</v>
      </c>
      <c r="I245" s="164"/>
      <c r="J245" s="153"/>
      <c r="K245" s="153"/>
      <c r="L245" s="153"/>
      <c r="M245" s="153"/>
      <c r="N245" s="153" t="s">
        <v>260</v>
      </c>
      <c r="O245" s="153"/>
      <c r="P245" s="153"/>
      <c r="Q245" s="153"/>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row>
    <row r="246" spans="1:58" ht="12.75" customHeight="1" x14ac:dyDescent="0.25">
      <c r="A246" s="333"/>
      <c r="B246" s="336"/>
      <c r="C246" s="333"/>
      <c r="D246" s="333"/>
      <c r="E246" s="333"/>
      <c r="F246" s="333"/>
      <c r="G246" s="334"/>
      <c r="H246" s="299" t="s">
        <v>0</v>
      </c>
      <c r="I246" s="164"/>
      <c r="J246" s="153"/>
      <c r="K246" s="153"/>
      <c r="L246" s="153"/>
      <c r="M246" s="153"/>
      <c r="N246" s="153" t="s">
        <v>260</v>
      </c>
      <c r="O246" s="153"/>
      <c r="P246" s="153"/>
      <c r="Q246" s="153"/>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row>
    <row r="247" spans="1:58" x14ac:dyDescent="0.25">
      <c r="A247" s="333"/>
      <c r="B247" s="336"/>
      <c r="C247" s="333"/>
      <c r="D247" s="333"/>
      <c r="E247" s="333"/>
      <c r="F247" s="333"/>
      <c r="G247" s="334"/>
      <c r="H247" s="299" t="s">
        <v>1</v>
      </c>
      <c r="I247" s="164"/>
      <c r="J247" s="153"/>
      <c r="K247" s="153"/>
      <c r="L247" s="153"/>
      <c r="M247" s="153"/>
      <c r="N247" s="153" t="s">
        <v>260</v>
      </c>
      <c r="O247" s="153"/>
      <c r="P247" s="153"/>
      <c r="Q247" s="153"/>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row>
    <row r="248" spans="1:58" ht="12.75" customHeight="1" x14ac:dyDescent="0.25">
      <c r="A248" s="333"/>
      <c r="B248" s="337"/>
      <c r="C248" s="333"/>
      <c r="D248" s="333"/>
      <c r="E248" s="333"/>
      <c r="F248" s="333"/>
      <c r="G248" s="334"/>
      <c r="H248" s="299" t="s">
        <v>90</v>
      </c>
      <c r="I248" s="16"/>
      <c r="J248" s="16"/>
      <c r="K248" s="16"/>
      <c r="L248" s="16"/>
      <c r="M248" s="16"/>
      <c r="N248" s="153" t="s">
        <v>260</v>
      </c>
      <c r="O248" s="16"/>
      <c r="P248" s="16"/>
      <c r="Q248" s="16"/>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row>
    <row r="249" spans="1:58" ht="12.75" customHeight="1" x14ac:dyDescent="0.25">
      <c r="A249" s="112"/>
      <c r="B249" s="112"/>
      <c r="C249" s="300"/>
      <c r="D249" s="148"/>
      <c r="E249" s="148"/>
      <c r="F249" s="148"/>
      <c r="G249" s="148"/>
      <c r="H249" s="23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row>
    <row r="250" spans="1:58" s="112" customFormat="1" ht="12.75" customHeight="1" x14ac:dyDescent="0.2">
      <c r="A250" s="17" t="s">
        <v>140</v>
      </c>
      <c r="B250" s="233"/>
      <c r="C250" s="233"/>
      <c r="D250" s="234"/>
      <c r="E250" s="234"/>
      <c r="F250" s="234"/>
      <c r="G250" s="234"/>
      <c r="H250" s="235"/>
      <c r="I250" s="235"/>
      <c r="J250" s="235"/>
      <c r="K250" s="235"/>
      <c r="L250" s="235"/>
      <c r="M250" s="235"/>
      <c r="N250" s="235"/>
      <c r="O250" s="235"/>
    </row>
    <row r="251" spans="1:58" s="112" customFormat="1" ht="12.75" customHeight="1" x14ac:dyDescent="0.2">
      <c r="A251" s="338" t="s">
        <v>141</v>
      </c>
      <c r="B251" s="338"/>
      <c r="C251" s="338"/>
      <c r="D251" s="338"/>
      <c r="E251" s="338"/>
      <c r="F251" s="338"/>
      <c r="G251" s="338"/>
      <c r="H251" s="338"/>
      <c r="I251" s="338"/>
      <c r="J251" s="338"/>
      <c r="K251" s="338"/>
      <c r="L251" s="338"/>
      <c r="M251" s="338"/>
      <c r="N251" s="338"/>
      <c r="O251" s="338"/>
      <c r="P251" s="338"/>
      <c r="Q251" s="338"/>
    </row>
    <row r="252" spans="1:58" s="112" customFormat="1" ht="12.75" customHeight="1" x14ac:dyDescent="0.2">
      <c r="A252" s="338" t="s">
        <v>262</v>
      </c>
      <c r="B252" s="338"/>
      <c r="C252" s="338"/>
      <c r="D252" s="338"/>
      <c r="E252" s="338"/>
      <c r="F252" s="338"/>
      <c r="G252" s="338"/>
      <c r="H252" s="338"/>
      <c r="I252" s="338"/>
      <c r="J252" s="338"/>
      <c r="K252" s="338"/>
      <c r="L252" s="338"/>
      <c r="M252" s="338"/>
      <c r="N252" s="338"/>
      <c r="O252" s="338"/>
      <c r="P252" s="338"/>
      <c r="Q252" s="338"/>
    </row>
    <row r="253" spans="1:58" s="278" customFormat="1" ht="12.75" customHeight="1" x14ac:dyDescent="0.25">
      <c r="A253" s="338" t="s">
        <v>343</v>
      </c>
      <c r="B253" s="338"/>
      <c r="C253" s="338"/>
      <c r="D253" s="338"/>
      <c r="E253" s="338"/>
      <c r="F253" s="338"/>
      <c r="G253" s="338"/>
      <c r="H253" s="338"/>
      <c r="I253" s="338"/>
      <c r="J253" s="338"/>
      <c r="K253" s="338"/>
      <c r="L253" s="338"/>
      <c r="M253" s="338"/>
      <c r="N253" s="338"/>
      <c r="O253" s="338"/>
      <c r="P253" s="338"/>
      <c r="Q253" s="338"/>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row>
    <row r="254" spans="1:58" s="278" customFormat="1" ht="12.75" customHeight="1" x14ac:dyDescent="0.25">
      <c r="A254" s="300"/>
      <c r="B254" s="300"/>
      <c r="C254" s="300"/>
      <c r="D254" s="300"/>
      <c r="E254" s="300"/>
      <c r="F254" s="300"/>
      <c r="G254" s="300"/>
      <c r="H254" s="300"/>
      <c r="I254" s="300"/>
      <c r="J254" s="300"/>
      <c r="K254" s="300"/>
      <c r="L254" s="300"/>
      <c r="M254" s="300"/>
      <c r="N254" s="300"/>
      <c r="O254" s="300"/>
      <c r="P254" s="300"/>
      <c r="Q254" s="300"/>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row>
    <row r="255" spans="1:58" x14ac:dyDescent="0.25">
      <c r="A255" s="236"/>
      <c r="B255" s="237"/>
      <c r="C255" s="238"/>
      <c r="D255" s="239"/>
      <c r="E255" s="239"/>
      <c r="F255" s="239"/>
      <c r="G255" s="239"/>
      <c r="H255" s="239"/>
      <c r="I255" s="240"/>
      <c r="J255" s="349">
        <v>2017</v>
      </c>
      <c r="K255" s="349"/>
      <c r="L255" s="350">
        <v>2018</v>
      </c>
      <c r="M255" s="351"/>
      <c r="N255" s="352">
        <v>2019</v>
      </c>
      <c r="O255" s="351"/>
      <c r="P255" s="352">
        <v>2020</v>
      </c>
      <c r="Q255" s="351"/>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row>
    <row r="256" spans="1:58" s="297" customFormat="1" x14ac:dyDescent="0.25">
      <c r="A256" s="241" t="s">
        <v>2</v>
      </c>
      <c r="B256" s="242" t="s">
        <v>3</v>
      </c>
      <c r="C256" s="243" t="s">
        <v>4</v>
      </c>
      <c r="D256" s="243" t="s">
        <v>69</v>
      </c>
      <c r="E256" s="243" t="s">
        <v>67</v>
      </c>
      <c r="F256" s="243" t="s">
        <v>68</v>
      </c>
      <c r="G256" s="243" t="s">
        <v>70</v>
      </c>
      <c r="H256" s="244" t="s">
        <v>95</v>
      </c>
      <c r="I256" s="245" t="s">
        <v>5</v>
      </c>
      <c r="J256" s="243" t="s">
        <v>105</v>
      </c>
      <c r="K256" s="243" t="s">
        <v>285</v>
      </c>
      <c r="L256" s="243" t="s">
        <v>105</v>
      </c>
      <c r="M256" s="243" t="s">
        <v>285</v>
      </c>
      <c r="N256" s="243" t="s">
        <v>105</v>
      </c>
      <c r="O256" s="243" t="s">
        <v>285</v>
      </c>
      <c r="P256" s="243" t="s">
        <v>105</v>
      </c>
      <c r="Q256" s="243" t="s">
        <v>285</v>
      </c>
      <c r="R256" s="250"/>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c r="AR256" s="250"/>
    </row>
    <row r="257" spans="1:44" s="297" customFormat="1" ht="12.75" customHeight="1" x14ac:dyDescent="0.25">
      <c r="A257" s="472" t="s">
        <v>362</v>
      </c>
      <c r="B257" s="333" t="s">
        <v>6</v>
      </c>
      <c r="C257" s="333" t="s">
        <v>41</v>
      </c>
      <c r="D257" s="333" t="s">
        <v>88</v>
      </c>
      <c r="E257" s="333" t="s">
        <v>142</v>
      </c>
      <c r="F257" s="333" t="s">
        <v>143</v>
      </c>
      <c r="G257" s="333" t="s">
        <v>144</v>
      </c>
      <c r="H257" s="301" t="s">
        <v>89</v>
      </c>
      <c r="I257" s="246">
        <v>41</v>
      </c>
      <c r="J257" s="247" t="s">
        <v>13</v>
      </c>
      <c r="K257" s="247"/>
      <c r="L257" s="247">
        <v>36.1</v>
      </c>
      <c r="M257" s="247"/>
      <c r="N257" s="247" t="s">
        <v>13</v>
      </c>
      <c r="O257" s="247"/>
      <c r="P257" s="247">
        <v>32.799999999999997</v>
      </c>
      <c r="Q257" s="247"/>
      <c r="R257" s="250"/>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50"/>
      <c r="AP257" s="250"/>
      <c r="AQ257" s="250"/>
      <c r="AR257" s="250"/>
    </row>
    <row r="258" spans="1:44" s="297" customFormat="1" ht="12.75" customHeight="1" x14ac:dyDescent="0.25">
      <c r="A258" s="472"/>
      <c r="B258" s="333"/>
      <c r="C258" s="333"/>
      <c r="D258" s="333"/>
      <c r="E258" s="333"/>
      <c r="F258" s="333"/>
      <c r="G258" s="333"/>
      <c r="H258" s="299" t="s">
        <v>0</v>
      </c>
      <c r="I258" s="248">
        <v>25</v>
      </c>
      <c r="J258" s="248"/>
      <c r="K258" s="248"/>
      <c r="L258" s="248">
        <v>22</v>
      </c>
      <c r="M258" s="248"/>
      <c r="N258" s="247" t="s">
        <v>13</v>
      </c>
      <c r="O258" s="248"/>
      <c r="P258" s="248">
        <v>20</v>
      </c>
      <c r="Q258" s="248"/>
      <c r="R258" s="250"/>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50"/>
      <c r="AP258" s="250"/>
      <c r="AQ258" s="250"/>
      <c r="AR258" s="250"/>
    </row>
    <row r="259" spans="1:44" s="297" customFormat="1" ht="12.75" customHeight="1" x14ac:dyDescent="0.25">
      <c r="A259" s="472"/>
      <c r="B259" s="333"/>
      <c r="C259" s="333"/>
      <c r="D259" s="333"/>
      <c r="E259" s="333"/>
      <c r="F259" s="333"/>
      <c r="G259" s="333"/>
      <c r="H259" s="299" t="s">
        <v>1</v>
      </c>
      <c r="I259" s="249">
        <v>12</v>
      </c>
      <c r="J259" s="249"/>
      <c r="K259" s="249"/>
      <c r="L259" s="249">
        <v>10.6</v>
      </c>
      <c r="M259" s="249"/>
      <c r="N259" s="247" t="s">
        <v>13</v>
      </c>
      <c r="O259" s="249"/>
      <c r="P259" s="249">
        <v>9.6</v>
      </c>
      <c r="Q259" s="249"/>
      <c r="R259" s="250"/>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50"/>
      <c r="AP259" s="250"/>
      <c r="AQ259" s="250"/>
      <c r="AR259" s="250"/>
    </row>
    <row r="260" spans="1:44" s="297" customFormat="1" ht="47.25" customHeight="1" x14ac:dyDescent="0.25">
      <c r="A260" s="472"/>
      <c r="B260" s="333"/>
      <c r="C260" s="333"/>
      <c r="D260" s="333"/>
      <c r="E260" s="333"/>
      <c r="F260" s="333"/>
      <c r="G260" s="333"/>
      <c r="H260" s="299" t="s">
        <v>90</v>
      </c>
      <c r="I260" s="249">
        <v>6</v>
      </c>
      <c r="J260" s="249"/>
      <c r="K260" s="249"/>
      <c r="L260" s="249">
        <v>5.3</v>
      </c>
      <c r="M260" s="249"/>
      <c r="N260" s="247" t="s">
        <v>13</v>
      </c>
      <c r="O260" s="249"/>
      <c r="P260" s="249">
        <v>4.8</v>
      </c>
      <c r="Q260" s="249"/>
      <c r="R260" s="250"/>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50"/>
      <c r="AP260" s="250"/>
      <c r="AQ260" s="250"/>
      <c r="AR260" s="250"/>
    </row>
    <row r="261" spans="1:44" s="297" customFormat="1" ht="12.75" customHeight="1" x14ac:dyDescent="0.25">
      <c r="A261" s="472"/>
      <c r="B261" s="333" t="s">
        <v>9</v>
      </c>
      <c r="C261" s="333" t="s">
        <v>42</v>
      </c>
      <c r="D261" s="333" t="s">
        <v>88</v>
      </c>
      <c r="E261" s="333" t="s">
        <v>145</v>
      </c>
      <c r="F261" s="333" t="s">
        <v>143</v>
      </c>
      <c r="G261" s="333" t="s">
        <v>144</v>
      </c>
      <c r="H261" s="301" t="s">
        <v>89</v>
      </c>
      <c r="I261" s="249">
        <v>10</v>
      </c>
      <c r="J261" s="249" t="s">
        <v>13</v>
      </c>
      <c r="K261" s="249"/>
      <c r="L261" s="249">
        <v>8.8000000000000007</v>
      </c>
      <c r="M261" s="249"/>
      <c r="N261" s="247" t="s">
        <v>13</v>
      </c>
      <c r="O261" s="249"/>
      <c r="P261" s="249">
        <v>8</v>
      </c>
      <c r="Q261" s="249"/>
      <c r="R261" s="250"/>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50"/>
      <c r="AP261" s="250"/>
      <c r="AQ261" s="250"/>
      <c r="AR261" s="250"/>
    </row>
    <row r="262" spans="1:44" s="297" customFormat="1" ht="12.75" customHeight="1" x14ac:dyDescent="0.25">
      <c r="A262" s="472"/>
      <c r="B262" s="333"/>
      <c r="C262" s="333"/>
      <c r="D262" s="333"/>
      <c r="E262" s="333"/>
      <c r="F262" s="333"/>
      <c r="G262" s="333"/>
      <c r="H262" s="299" t="s">
        <v>0</v>
      </c>
      <c r="I262" s="249">
        <v>5</v>
      </c>
      <c r="J262" s="249"/>
      <c r="K262" s="249"/>
      <c r="L262" s="249">
        <v>4.4000000000000004</v>
      </c>
      <c r="M262" s="249"/>
      <c r="N262" s="247" t="s">
        <v>13</v>
      </c>
      <c r="O262" s="249"/>
      <c r="P262" s="249">
        <v>4</v>
      </c>
      <c r="Q262" s="249"/>
      <c r="R262" s="250"/>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50"/>
      <c r="AP262" s="250"/>
      <c r="AQ262" s="250"/>
      <c r="AR262" s="250"/>
    </row>
    <row r="263" spans="1:44" s="297" customFormat="1" ht="12.75" customHeight="1" x14ac:dyDescent="0.25">
      <c r="A263" s="472"/>
      <c r="B263" s="333"/>
      <c r="C263" s="333"/>
      <c r="D263" s="333"/>
      <c r="E263" s="333"/>
      <c r="F263" s="333"/>
      <c r="G263" s="333"/>
      <c r="H263" s="299" t="s">
        <v>1</v>
      </c>
      <c r="I263" s="249">
        <v>11</v>
      </c>
      <c r="J263" s="249"/>
      <c r="K263" s="249"/>
      <c r="L263" s="249">
        <v>9.6999999999999993</v>
      </c>
      <c r="M263" s="249"/>
      <c r="N263" s="247" t="s">
        <v>13</v>
      </c>
      <c r="O263" s="249"/>
      <c r="P263" s="249">
        <v>8.8000000000000007</v>
      </c>
      <c r="Q263" s="249"/>
      <c r="R263" s="250"/>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50"/>
      <c r="AP263" s="250"/>
      <c r="AQ263" s="250"/>
      <c r="AR263" s="250"/>
    </row>
    <row r="264" spans="1:44" s="297" customFormat="1" ht="105.75" customHeight="1" x14ac:dyDescent="0.25">
      <c r="A264" s="472"/>
      <c r="B264" s="333"/>
      <c r="C264" s="333"/>
      <c r="D264" s="333"/>
      <c r="E264" s="333"/>
      <c r="F264" s="333"/>
      <c r="G264" s="333"/>
      <c r="H264" s="299" t="s">
        <v>90</v>
      </c>
      <c r="I264" s="249">
        <v>5.9</v>
      </c>
      <c r="J264" s="249"/>
      <c r="K264" s="249"/>
      <c r="L264" s="249">
        <v>5.2</v>
      </c>
      <c r="M264" s="249"/>
      <c r="N264" s="247" t="s">
        <v>13</v>
      </c>
      <c r="O264" s="249"/>
      <c r="P264" s="249">
        <v>4.7</v>
      </c>
      <c r="Q264" s="249"/>
      <c r="R264" s="250"/>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50"/>
      <c r="AP264" s="250"/>
      <c r="AQ264" s="250"/>
      <c r="AR264" s="250"/>
    </row>
    <row r="265" spans="1:44" s="297" customFormat="1" ht="12.75" customHeight="1" x14ac:dyDescent="0.25">
      <c r="A265" s="250"/>
      <c r="B265" s="250"/>
      <c r="C265" s="303"/>
      <c r="D265" s="303"/>
      <c r="E265" s="303"/>
      <c r="F265" s="303"/>
      <c r="G265" s="303"/>
      <c r="H265" s="303"/>
      <c r="I265" s="250"/>
      <c r="J265" s="250"/>
      <c r="K265" s="250"/>
      <c r="L265" s="250"/>
      <c r="M265" s="250"/>
      <c r="N265" s="250"/>
      <c r="O265" s="250"/>
      <c r="P265" s="250"/>
      <c r="Q265" s="250"/>
      <c r="R265" s="250"/>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50"/>
      <c r="AP265" s="250"/>
      <c r="AQ265" s="250"/>
      <c r="AR265" s="250"/>
    </row>
    <row r="266" spans="1:44" s="297" customFormat="1" ht="12.75" customHeight="1" x14ac:dyDescent="0.25">
      <c r="A266" s="250"/>
      <c r="B266" s="361"/>
      <c r="C266" s="362"/>
      <c r="D266" s="307"/>
      <c r="E266" s="307"/>
      <c r="F266" s="307"/>
      <c r="G266" s="307"/>
      <c r="H266" s="307"/>
      <c r="I266" s="363"/>
      <c r="J266" s="362"/>
      <c r="K266" s="362"/>
      <c r="L266" s="364"/>
      <c r="M266" s="364"/>
      <c r="N266" s="364"/>
      <c r="O266" s="364"/>
      <c r="P266" s="364"/>
      <c r="Q266" s="364"/>
      <c r="R266" s="250"/>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0"/>
      <c r="AQ266" s="250"/>
      <c r="AR266" s="250"/>
    </row>
    <row r="267" spans="1:44" s="297" customFormat="1" ht="12.75" customHeight="1" x14ac:dyDescent="0.25">
      <c r="A267" s="250"/>
      <c r="B267" s="251"/>
      <c r="C267" s="251"/>
      <c r="D267" s="251"/>
      <c r="E267" s="251"/>
      <c r="F267" s="251"/>
      <c r="G267" s="251"/>
      <c r="H267" s="251"/>
      <c r="I267" s="251"/>
      <c r="J267" s="365">
        <v>2017</v>
      </c>
      <c r="K267" s="366"/>
      <c r="L267" s="350">
        <v>2018</v>
      </c>
      <c r="M267" s="351"/>
      <c r="N267" s="352">
        <v>2019</v>
      </c>
      <c r="O267" s="351"/>
      <c r="P267" s="352">
        <v>2020</v>
      </c>
      <c r="Q267" s="351"/>
      <c r="R267" s="250"/>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50"/>
      <c r="AP267" s="250"/>
      <c r="AQ267" s="250"/>
      <c r="AR267" s="250"/>
    </row>
    <row r="268" spans="1:44" s="297" customFormat="1" x14ac:dyDescent="0.25">
      <c r="A268" s="241" t="s">
        <v>2</v>
      </c>
      <c r="B268" s="242" t="s">
        <v>3</v>
      </c>
      <c r="C268" s="243" t="s">
        <v>4</v>
      </c>
      <c r="D268" s="243" t="s">
        <v>69</v>
      </c>
      <c r="E268" s="243" t="s">
        <v>67</v>
      </c>
      <c r="F268" s="243" t="s">
        <v>68</v>
      </c>
      <c r="G268" s="243" t="s">
        <v>70</v>
      </c>
      <c r="H268" s="244" t="s">
        <v>95</v>
      </c>
      <c r="I268" s="245" t="s">
        <v>5</v>
      </c>
      <c r="J268" s="243" t="s">
        <v>105</v>
      </c>
      <c r="K268" s="243" t="s">
        <v>285</v>
      </c>
      <c r="L268" s="243" t="s">
        <v>105</v>
      </c>
      <c r="M268" s="243" t="s">
        <v>285</v>
      </c>
      <c r="N268" s="243" t="s">
        <v>105</v>
      </c>
      <c r="O268" s="243" t="s">
        <v>285</v>
      </c>
      <c r="P268" s="243" t="s">
        <v>105</v>
      </c>
      <c r="Q268" s="243" t="s">
        <v>285</v>
      </c>
      <c r="R268" s="250"/>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50"/>
      <c r="AP268" s="250"/>
      <c r="AQ268" s="250"/>
      <c r="AR268" s="250"/>
    </row>
    <row r="269" spans="1:44" s="297" customFormat="1" ht="12.75" customHeight="1" x14ac:dyDescent="0.25">
      <c r="A269" s="381" t="s">
        <v>43</v>
      </c>
      <c r="B269" s="333" t="s">
        <v>6</v>
      </c>
      <c r="C269" s="333" t="s">
        <v>44</v>
      </c>
      <c r="D269" s="333" t="s">
        <v>148</v>
      </c>
      <c r="E269" s="333" t="s">
        <v>146</v>
      </c>
      <c r="F269" s="333" t="s">
        <v>147</v>
      </c>
      <c r="G269" s="333" t="s">
        <v>82</v>
      </c>
      <c r="H269" s="299" t="s">
        <v>94</v>
      </c>
      <c r="I269" s="153">
        <v>1100</v>
      </c>
      <c r="J269" s="153">
        <v>1500</v>
      </c>
      <c r="K269" s="153"/>
      <c r="L269" s="153">
        <v>1000</v>
      </c>
      <c r="M269" s="153"/>
      <c r="N269" s="153">
        <v>1000</v>
      </c>
      <c r="O269" s="153"/>
      <c r="P269" s="153"/>
      <c r="Q269" s="153"/>
      <c r="R269" s="250"/>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c r="AR269" s="250"/>
    </row>
    <row r="270" spans="1:44" s="297" customFormat="1" ht="12.75" customHeight="1" x14ac:dyDescent="0.25">
      <c r="A270" s="381"/>
      <c r="B270" s="333"/>
      <c r="C270" s="333"/>
      <c r="D270" s="333"/>
      <c r="E270" s="333"/>
      <c r="F270" s="333"/>
      <c r="G270" s="333"/>
      <c r="H270" s="299"/>
      <c r="I270" s="153"/>
      <c r="J270" s="153"/>
      <c r="K270" s="153"/>
      <c r="L270" s="153"/>
      <c r="M270" s="153"/>
      <c r="N270" s="153"/>
      <c r="O270" s="153"/>
      <c r="P270" s="153"/>
      <c r="Q270" s="153"/>
      <c r="R270" s="250"/>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50"/>
      <c r="AR270" s="250"/>
    </row>
    <row r="271" spans="1:44" s="297" customFormat="1" ht="12.75" customHeight="1" x14ac:dyDescent="0.25">
      <c r="A271" s="381"/>
      <c r="B271" s="333"/>
      <c r="C271" s="333"/>
      <c r="D271" s="333"/>
      <c r="E271" s="333"/>
      <c r="F271" s="333"/>
      <c r="G271" s="333"/>
      <c r="H271" s="299"/>
      <c r="I271" s="153"/>
      <c r="J271" s="153"/>
      <c r="K271" s="153"/>
      <c r="L271" s="153"/>
      <c r="M271" s="153"/>
      <c r="N271" s="153"/>
      <c r="O271" s="153"/>
      <c r="P271" s="153"/>
      <c r="Q271" s="153"/>
      <c r="R271" s="250"/>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50"/>
      <c r="AP271" s="250"/>
      <c r="AQ271" s="250"/>
      <c r="AR271" s="250"/>
    </row>
    <row r="272" spans="1:44" s="297" customFormat="1" ht="66.599999999999994" customHeight="1" x14ac:dyDescent="0.25">
      <c r="A272" s="381"/>
      <c r="B272" s="333"/>
      <c r="C272" s="333"/>
      <c r="D272" s="333"/>
      <c r="E272" s="333"/>
      <c r="F272" s="333"/>
      <c r="G272" s="333"/>
      <c r="H272" s="299"/>
      <c r="I272" s="153"/>
      <c r="J272" s="153"/>
      <c r="K272" s="153"/>
      <c r="L272" s="153"/>
      <c r="M272" s="153"/>
      <c r="N272" s="153"/>
      <c r="O272" s="153"/>
      <c r="P272" s="153"/>
      <c r="Q272" s="153"/>
      <c r="R272" s="250"/>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50"/>
      <c r="AP272" s="250"/>
      <c r="AQ272" s="250"/>
      <c r="AR272" s="250"/>
    </row>
    <row r="273" spans="1:44" s="297" customFormat="1" ht="12.75" customHeight="1" x14ac:dyDescent="0.25">
      <c r="A273" s="381"/>
      <c r="B273" s="333" t="s">
        <v>9</v>
      </c>
      <c r="C273" s="333" t="s">
        <v>45</v>
      </c>
      <c r="D273" s="333" t="s">
        <v>102</v>
      </c>
      <c r="E273" s="333" t="s">
        <v>149</v>
      </c>
      <c r="F273" s="333" t="s">
        <v>150</v>
      </c>
      <c r="G273" s="333" t="s">
        <v>151</v>
      </c>
      <c r="H273" s="299" t="s">
        <v>94</v>
      </c>
      <c r="I273" s="153">
        <v>3</v>
      </c>
      <c r="J273" s="153">
        <v>3</v>
      </c>
      <c r="K273" s="153"/>
      <c r="L273" s="153">
        <v>3</v>
      </c>
      <c r="M273" s="153"/>
      <c r="N273" s="153">
        <v>3</v>
      </c>
      <c r="O273" s="153"/>
      <c r="P273" s="153"/>
      <c r="Q273" s="153"/>
      <c r="R273" s="250"/>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50"/>
      <c r="AP273" s="250"/>
      <c r="AQ273" s="250"/>
      <c r="AR273" s="250"/>
    </row>
    <row r="274" spans="1:44" s="297" customFormat="1" ht="12.75" customHeight="1" x14ac:dyDescent="0.25">
      <c r="A274" s="381"/>
      <c r="B274" s="333"/>
      <c r="C274" s="333"/>
      <c r="D274" s="333"/>
      <c r="E274" s="333"/>
      <c r="F274" s="333"/>
      <c r="G274" s="333"/>
      <c r="H274" s="299"/>
      <c r="I274" s="153"/>
      <c r="J274" s="153"/>
      <c r="K274" s="153"/>
      <c r="L274" s="153"/>
      <c r="M274" s="153"/>
      <c r="N274" s="153"/>
      <c r="O274" s="153"/>
      <c r="P274" s="153"/>
      <c r="Q274" s="153"/>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row>
    <row r="275" spans="1:44" s="297" customFormat="1" ht="12.75" customHeight="1" x14ac:dyDescent="0.25">
      <c r="A275" s="381"/>
      <c r="B275" s="333"/>
      <c r="C275" s="333"/>
      <c r="D275" s="333"/>
      <c r="E275" s="333"/>
      <c r="F275" s="333"/>
      <c r="G275" s="333"/>
      <c r="H275" s="299"/>
      <c r="I275" s="153"/>
      <c r="J275" s="153"/>
      <c r="K275" s="153"/>
      <c r="L275" s="153"/>
      <c r="M275" s="153"/>
      <c r="N275" s="153"/>
      <c r="O275" s="153"/>
      <c r="P275" s="153"/>
      <c r="Q275" s="153"/>
      <c r="R275" s="250"/>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c r="AR275" s="250"/>
    </row>
    <row r="276" spans="1:44" s="297" customFormat="1" ht="12.75" customHeight="1" x14ac:dyDescent="0.25">
      <c r="A276" s="381"/>
      <c r="B276" s="333"/>
      <c r="C276" s="333"/>
      <c r="D276" s="333"/>
      <c r="E276" s="333"/>
      <c r="F276" s="333"/>
      <c r="G276" s="333"/>
      <c r="H276" s="299"/>
      <c r="I276" s="153"/>
      <c r="J276" s="153"/>
      <c r="K276" s="153"/>
      <c r="L276" s="153"/>
      <c r="M276" s="153"/>
      <c r="N276" s="153"/>
      <c r="O276" s="153"/>
      <c r="P276" s="153"/>
      <c r="Q276" s="153"/>
      <c r="R276" s="250"/>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50"/>
      <c r="AP276" s="250"/>
      <c r="AQ276" s="250"/>
      <c r="AR276" s="250"/>
    </row>
    <row r="277" spans="1:44" s="297" customFormat="1" ht="12.75" customHeight="1" x14ac:dyDescent="0.25">
      <c r="A277" s="381"/>
      <c r="B277" s="333" t="s">
        <v>10</v>
      </c>
      <c r="C277" s="333" t="s">
        <v>46</v>
      </c>
      <c r="D277" s="333" t="s">
        <v>152</v>
      </c>
      <c r="E277" s="333" t="s">
        <v>363</v>
      </c>
      <c r="F277" s="333" t="s">
        <v>153</v>
      </c>
      <c r="G277" s="333" t="s">
        <v>82</v>
      </c>
      <c r="H277" s="299" t="s">
        <v>94</v>
      </c>
      <c r="I277" s="153">
        <v>46</v>
      </c>
      <c r="J277" s="153">
        <v>70</v>
      </c>
      <c r="K277" s="153"/>
      <c r="L277" s="153">
        <v>50</v>
      </c>
      <c r="M277" s="153"/>
      <c r="N277" s="153">
        <v>50</v>
      </c>
      <c r="O277" s="153"/>
      <c r="P277" s="153"/>
      <c r="Q277" s="153"/>
      <c r="R277" s="250"/>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50"/>
      <c r="AP277" s="250"/>
      <c r="AQ277" s="250"/>
      <c r="AR277" s="250"/>
    </row>
    <row r="278" spans="1:44" s="297" customFormat="1" ht="12.75" customHeight="1" x14ac:dyDescent="0.25">
      <c r="A278" s="381"/>
      <c r="B278" s="333"/>
      <c r="C278" s="333"/>
      <c r="D278" s="333"/>
      <c r="E278" s="333"/>
      <c r="F278" s="333"/>
      <c r="G278" s="333"/>
      <c r="H278" s="299"/>
      <c r="I278" s="153"/>
      <c r="J278" s="153"/>
      <c r="K278" s="153"/>
      <c r="L278" s="153"/>
      <c r="M278" s="153"/>
      <c r="N278" s="153"/>
      <c r="O278" s="153"/>
      <c r="P278" s="153"/>
      <c r="Q278" s="153"/>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50"/>
      <c r="AP278" s="250"/>
      <c r="AQ278" s="250"/>
      <c r="AR278" s="250"/>
    </row>
    <row r="279" spans="1:44" s="297" customFormat="1" ht="12.75" customHeight="1" x14ac:dyDescent="0.25">
      <c r="A279" s="381"/>
      <c r="B279" s="333"/>
      <c r="C279" s="333"/>
      <c r="D279" s="333"/>
      <c r="E279" s="333"/>
      <c r="F279" s="333"/>
      <c r="G279" s="333"/>
      <c r="H279" s="299"/>
      <c r="I279" s="153"/>
      <c r="J279" s="153"/>
      <c r="K279" s="153"/>
      <c r="L279" s="153"/>
      <c r="M279" s="153"/>
      <c r="N279" s="153"/>
      <c r="O279" s="153"/>
      <c r="P279" s="153"/>
      <c r="Q279" s="153"/>
      <c r="R279" s="250"/>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50"/>
      <c r="AP279" s="250"/>
      <c r="AQ279" s="250"/>
      <c r="AR279" s="250"/>
    </row>
    <row r="280" spans="1:44" s="297" customFormat="1" ht="56.25" customHeight="1" x14ac:dyDescent="0.25">
      <c r="A280" s="381"/>
      <c r="B280" s="333"/>
      <c r="C280" s="333"/>
      <c r="D280" s="333"/>
      <c r="E280" s="333"/>
      <c r="F280" s="333"/>
      <c r="G280" s="333"/>
      <c r="H280" s="299"/>
      <c r="I280" s="153"/>
      <c r="J280" s="153"/>
      <c r="K280" s="153"/>
      <c r="L280" s="153"/>
      <c r="M280" s="153"/>
      <c r="N280" s="153"/>
      <c r="O280" s="153"/>
      <c r="P280" s="153"/>
      <c r="Q280" s="153"/>
      <c r="R280" s="250"/>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50"/>
      <c r="AP280" s="250"/>
      <c r="AQ280" s="250"/>
      <c r="AR280" s="250"/>
    </row>
    <row r="281" spans="1:44" s="297" customFormat="1" ht="12.75" customHeight="1" x14ac:dyDescent="0.25">
      <c r="A281" s="250"/>
      <c r="B281" s="250"/>
      <c r="C281" s="303"/>
      <c r="D281" s="303"/>
      <c r="E281" s="303"/>
      <c r="F281" s="303"/>
      <c r="G281" s="303"/>
      <c r="H281" s="303"/>
      <c r="I281" s="250"/>
      <c r="J281" s="250"/>
      <c r="K281" s="250"/>
      <c r="L281" s="250"/>
      <c r="M281" s="250"/>
      <c r="N281" s="250"/>
      <c r="O281" s="250"/>
      <c r="P281" s="250"/>
      <c r="Q281" s="250"/>
      <c r="R281" s="250"/>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50"/>
      <c r="AP281" s="250"/>
      <c r="AQ281" s="250"/>
      <c r="AR281" s="250"/>
    </row>
    <row r="282" spans="1:44" s="250" customFormat="1" ht="12.75" customHeight="1" x14ac:dyDescent="0.2">
      <c r="A282" s="252" t="s">
        <v>158</v>
      </c>
      <c r="B282" s="233"/>
      <c r="C282" s="233"/>
      <c r="D282" s="233"/>
      <c r="E282" s="233"/>
      <c r="F282" s="233"/>
      <c r="G282" s="234"/>
      <c r="H282" s="235"/>
      <c r="I282" s="235"/>
      <c r="J282" s="235"/>
      <c r="K282" s="235"/>
      <c r="L282" s="235"/>
      <c r="M282" s="235"/>
      <c r="N282" s="235"/>
      <c r="O282" s="235"/>
    </row>
    <row r="283" spans="1:44" s="250" customFormat="1" ht="12.75" customHeight="1" x14ac:dyDescent="0.2">
      <c r="A283" s="348" t="s">
        <v>281</v>
      </c>
      <c r="B283" s="348"/>
      <c r="C283" s="348"/>
      <c r="D283" s="348"/>
      <c r="E283" s="348"/>
      <c r="F283" s="348"/>
      <c r="G283" s="348"/>
      <c r="H283" s="348"/>
      <c r="I283" s="348"/>
      <c r="J283" s="348"/>
      <c r="K283" s="348"/>
      <c r="L283" s="348"/>
      <c r="M283" s="348"/>
      <c r="N283" s="348"/>
      <c r="O283" s="348"/>
      <c r="P283" s="348"/>
      <c r="Q283" s="348"/>
    </row>
    <row r="284" spans="1:44" s="250" customFormat="1" ht="12.75" customHeight="1" x14ac:dyDescent="0.2">
      <c r="A284" s="348" t="s">
        <v>154</v>
      </c>
      <c r="B284" s="348"/>
      <c r="C284" s="348"/>
      <c r="D284" s="348"/>
      <c r="E284" s="348"/>
      <c r="F284" s="348"/>
      <c r="G284" s="348"/>
      <c r="H284" s="348"/>
      <c r="I284" s="348"/>
      <c r="J284" s="348"/>
      <c r="K284" s="348"/>
      <c r="L284" s="348"/>
      <c r="M284" s="348"/>
      <c r="N284" s="348"/>
      <c r="O284" s="348"/>
      <c r="P284" s="348"/>
      <c r="Q284" s="348"/>
    </row>
    <row r="285" spans="1:44" s="250" customFormat="1" ht="12.75" customHeight="1" x14ac:dyDescent="0.2">
      <c r="A285" s="348" t="s">
        <v>155</v>
      </c>
      <c r="B285" s="348"/>
      <c r="C285" s="348"/>
      <c r="D285" s="348"/>
      <c r="E285" s="348"/>
      <c r="F285" s="348"/>
      <c r="G285" s="348"/>
      <c r="H285" s="348"/>
      <c r="I285" s="348"/>
      <c r="J285" s="348"/>
      <c r="K285" s="348"/>
      <c r="L285" s="348"/>
      <c r="M285" s="348"/>
      <c r="N285" s="348"/>
      <c r="O285" s="348"/>
      <c r="P285" s="348"/>
      <c r="Q285" s="348"/>
    </row>
    <row r="286" spans="1:44" s="250" customFormat="1" ht="12.75" customHeight="1" x14ac:dyDescent="0.2">
      <c r="A286" s="348" t="s">
        <v>156</v>
      </c>
      <c r="B286" s="348"/>
      <c r="C286" s="348"/>
      <c r="D286" s="348"/>
      <c r="E286" s="348"/>
      <c r="F286" s="348"/>
      <c r="G286" s="348"/>
      <c r="H286" s="348"/>
      <c r="I286" s="348"/>
      <c r="J286" s="348"/>
      <c r="K286" s="348"/>
      <c r="L286" s="348"/>
      <c r="M286" s="348"/>
      <c r="N286" s="348"/>
      <c r="O286" s="348"/>
      <c r="P286" s="348"/>
      <c r="Q286" s="348"/>
    </row>
    <row r="287" spans="1:44" s="307" customFormat="1" ht="12.75" customHeight="1" x14ac:dyDescent="0.25">
      <c r="A287" s="348" t="s">
        <v>157</v>
      </c>
      <c r="B287" s="348"/>
      <c r="C287" s="348"/>
      <c r="D287" s="348"/>
      <c r="E287" s="348"/>
      <c r="F287" s="348"/>
      <c r="G287" s="348"/>
      <c r="H287" s="348"/>
      <c r="I287" s="348"/>
      <c r="J287" s="348"/>
      <c r="K287" s="348"/>
      <c r="L287" s="348"/>
      <c r="M287" s="348"/>
      <c r="N287" s="348"/>
      <c r="O287" s="348"/>
      <c r="P287" s="348"/>
      <c r="Q287" s="348"/>
      <c r="R287" s="250"/>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50"/>
      <c r="AP287" s="250"/>
    </row>
    <row r="288" spans="1:44" s="297" customFormat="1" ht="12.75" customHeight="1" x14ac:dyDescent="0.25">
      <c r="A288" s="250"/>
      <c r="B288" s="361"/>
      <c r="C288" s="362"/>
      <c r="D288" s="307"/>
      <c r="E288" s="307"/>
      <c r="F288" s="307"/>
      <c r="G288" s="307"/>
      <c r="H288" s="307"/>
      <c r="I288" s="306"/>
      <c r="J288" s="307"/>
      <c r="K288" s="307"/>
      <c r="L288" s="308"/>
      <c r="M288" s="308"/>
      <c r="N288" s="308"/>
      <c r="O288" s="308"/>
      <c r="P288" s="308"/>
      <c r="Q288" s="308"/>
      <c r="R288" s="250"/>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50"/>
      <c r="AP288" s="250"/>
      <c r="AQ288" s="250"/>
      <c r="AR288" s="250"/>
    </row>
    <row r="289" spans="1:44" s="297" customFormat="1" ht="12.75" customHeight="1" x14ac:dyDescent="0.25">
      <c r="A289" s="250"/>
      <c r="B289" s="251"/>
      <c r="C289" s="251"/>
      <c r="D289" s="251"/>
      <c r="E289" s="251"/>
      <c r="F289" s="251"/>
      <c r="G289" s="251"/>
      <c r="H289" s="251"/>
      <c r="I289" s="251"/>
      <c r="J289" s="349">
        <v>2017</v>
      </c>
      <c r="K289" s="349"/>
      <c r="L289" s="350">
        <v>2018</v>
      </c>
      <c r="M289" s="351"/>
      <c r="N289" s="352">
        <v>2019</v>
      </c>
      <c r="O289" s="351"/>
      <c r="P289" s="352">
        <v>2020</v>
      </c>
      <c r="Q289" s="351"/>
      <c r="R289" s="250"/>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50"/>
      <c r="AP289" s="250"/>
      <c r="AQ289" s="250"/>
      <c r="AR289" s="250"/>
    </row>
    <row r="290" spans="1:44" s="297" customFormat="1" x14ac:dyDescent="0.25">
      <c r="A290" s="241" t="s">
        <v>2</v>
      </c>
      <c r="B290" s="242" t="s">
        <v>3</v>
      </c>
      <c r="C290" s="243" t="s">
        <v>23</v>
      </c>
      <c r="D290" s="243" t="s">
        <v>69</v>
      </c>
      <c r="E290" s="243" t="s">
        <v>67</v>
      </c>
      <c r="F290" s="243" t="s">
        <v>68</v>
      </c>
      <c r="G290" s="243" t="s">
        <v>70</v>
      </c>
      <c r="H290" s="244" t="s">
        <v>95</v>
      </c>
      <c r="I290" s="253" t="s">
        <v>5</v>
      </c>
      <c r="J290" s="243" t="s">
        <v>105</v>
      </c>
      <c r="K290" s="243" t="s">
        <v>285</v>
      </c>
      <c r="L290" s="243" t="s">
        <v>105</v>
      </c>
      <c r="M290" s="243" t="s">
        <v>285</v>
      </c>
      <c r="N290" s="243" t="s">
        <v>105</v>
      </c>
      <c r="O290" s="243" t="s">
        <v>285</v>
      </c>
      <c r="P290" s="243" t="s">
        <v>105</v>
      </c>
      <c r="Q290" s="243" t="s">
        <v>285</v>
      </c>
      <c r="R290" s="250"/>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50"/>
      <c r="AP290" s="250"/>
      <c r="AQ290" s="250"/>
      <c r="AR290" s="250"/>
    </row>
    <row r="291" spans="1:44" s="297" customFormat="1" ht="15" customHeight="1" x14ac:dyDescent="0.25">
      <c r="A291" s="254"/>
      <c r="B291" s="335" t="s">
        <v>6</v>
      </c>
      <c r="C291" s="355" t="s">
        <v>282</v>
      </c>
      <c r="D291" s="355" t="s">
        <v>88</v>
      </c>
      <c r="E291" s="355" t="s">
        <v>364</v>
      </c>
      <c r="F291" s="355" t="s">
        <v>162</v>
      </c>
      <c r="G291" s="355" t="s">
        <v>82</v>
      </c>
      <c r="H291" s="255" t="s">
        <v>350</v>
      </c>
      <c r="I291" s="245"/>
      <c r="J291" s="245"/>
      <c r="K291" s="245"/>
      <c r="L291" s="245"/>
      <c r="M291" s="245"/>
      <c r="N291" s="245"/>
      <c r="O291" s="245"/>
      <c r="P291" s="245"/>
      <c r="Q291" s="251"/>
      <c r="R291" s="250"/>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50"/>
      <c r="AP291" s="250"/>
      <c r="AQ291" s="250"/>
      <c r="AR291" s="250"/>
    </row>
    <row r="292" spans="1:44" s="297" customFormat="1" ht="12.75" customHeight="1" x14ac:dyDescent="0.25">
      <c r="A292" s="439" t="s">
        <v>365</v>
      </c>
      <c r="B292" s="336"/>
      <c r="C292" s="355"/>
      <c r="D292" s="355"/>
      <c r="E292" s="355"/>
      <c r="F292" s="355"/>
      <c r="G292" s="355"/>
      <c r="H292" s="301" t="s">
        <v>89</v>
      </c>
      <c r="I292" s="164">
        <v>87</v>
      </c>
      <c r="J292" s="164" t="s">
        <v>47</v>
      </c>
      <c r="K292" s="164"/>
      <c r="L292" s="256" t="s">
        <v>48</v>
      </c>
      <c r="M292" s="167"/>
      <c r="N292" s="167">
        <v>0.85</v>
      </c>
      <c r="O292" s="164"/>
      <c r="P292" s="256"/>
      <c r="Q292" s="164"/>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row>
    <row r="293" spans="1:44" s="297" customFormat="1" ht="12.75" customHeight="1" x14ac:dyDescent="0.25">
      <c r="A293" s="439"/>
      <c r="B293" s="336"/>
      <c r="C293" s="355"/>
      <c r="D293" s="355"/>
      <c r="E293" s="355"/>
      <c r="F293" s="355"/>
      <c r="G293" s="355"/>
      <c r="H293" s="299" t="s">
        <v>0</v>
      </c>
      <c r="I293" s="164"/>
      <c r="J293" s="164" t="s">
        <v>225</v>
      </c>
      <c r="K293" s="164"/>
      <c r="L293" s="256" t="s">
        <v>227</v>
      </c>
      <c r="M293" s="164"/>
      <c r="N293" s="164"/>
      <c r="O293" s="164"/>
      <c r="P293" s="256"/>
      <c r="Q293" s="164"/>
      <c r="R293" s="250"/>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50"/>
      <c r="AP293" s="250"/>
      <c r="AQ293" s="250"/>
      <c r="AR293" s="250"/>
    </row>
    <row r="294" spans="1:44" s="297" customFormat="1" ht="12.75" customHeight="1" x14ac:dyDescent="0.25">
      <c r="A294" s="439"/>
      <c r="B294" s="336"/>
      <c r="C294" s="355"/>
      <c r="D294" s="355"/>
      <c r="E294" s="355"/>
      <c r="F294" s="355"/>
      <c r="G294" s="355"/>
      <c r="H294" s="299" t="s">
        <v>1</v>
      </c>
      <c r="I294" s="164"/>
      <c r="J294" s="164" t="s">
        <v>224</v>
      </c>
      <c r="K294" s="164"/>
      <c r="L294" s="256" t="s">
        <v>228</v>
      </c>
      <c r="M294" s="164"/>
      <c r="N294" s="164"/>
      <c r="O294" s="164"/>
      <c r="P294" s="256"/>
      <c r="Q294" s="164"/>
      <c r="R294" s="250"/>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50"/>
      <c r="AP294" s="250"/>
      <c r="AQ294" s="250"/>
      <c r="AR294" s="250"/>
    </row>
    <row r="295" spans="1:44" s="297" customFormat="1" ht="89.45" customHeight="1" x14ac:dyDescent="0.25">
      <c r="A295" s="439"/>
      <c r="B295" s="337"/>
      <c r="C295" s="355"/>
      <c r="D295" s="355"/>
      <c r="E295" s="355"/>
      <c r="F295" s="355"/>
      <c r="G295" s="355"/>
      <c r="H295" s="299" t="s">
        <v>90</v>
      </c>
      <c r="I295" s="164"/>
      <c r="J295" s="299" t="s">
        <v>226</v>
      </c>
      <c r="K295" s="164"/>
      <c r="L295" s="257" t="s">
        <v>229</v>
      </c>
      <c r="M295" s="164"/>
      <c r="N295" s="164"/>
      <c r="O295" s="164"/>
      <c r="P295" s="256"/>
      <c r="Q295" s="164"/>
      <c r="R295" s="250"/>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50"/>
      <c r="AP295" s="250"/>
      <c r="AQ295" s="250"/>
      <c r="AR295" s="250"/>
    </row>
    <row r="296" spans="1:44" s="297" customFormat="1" ht="12.75" customHeight="1" x14ac:dyDescent="0.25">
      <c r="A296" s="381"/>
      <c r="B296" s="333" t="s">
        <v>9</v>
      </c>
      <c r="C296" s="333" t="s">
        <v>49</v>
      </c>
      <c r="D296" s="333" t="s">
        <v>88</v>
      </c>
      <c r="E296" s="333" t="s">
        <v>159</v>
      </c>
      <c r="F296" s="333" t="s">
        <v>160</v>
      </c>
      <c r="G296" s="333" t="s">
        <v>151</v>
      </c>
      <c r="H296" s="309" t="s">
        <v>94</v>
      </c>
      <c r="I296" s="167">
        <v>0.75</v>
      </c>
      <c r="J296" s="164" t="s">
        <v>50</v>
      </c>
      <c r="K296" s="164"/>
      <c r="L296" s="164"/>
      <c r="M296" s="164"/>
      <c r="N296" s="167">
        <v>0.85</v>
      </c>
      <c r="O296" s="164"/>
      <c r="P296" s="164"/>
      <c r="Q296" s="164"/>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50"/>
      <c r="AP296" s="250"/>
      <c r="AQ296" s="250"/>
      <c r="AR296" s="250"/>
    </row>
    <row r="297" spans="1:44" s="297" customFormat="1" ht="12.75" customHeight="1" x14ac:dyDescent="0.25">
      <c r="A297" s="381"/>
      <c r="B297" s="333"/>
      <c r="C297" s="333"/>
      <c r="D297" s="333"/>
      <c r="E297" s="333"/>
      <c r="F297" s="333"/>
      <c r="G297" s="333"/>
      <c r="H297" s="299"/>
      <c r="I297" s="153"/>
      <c r="J297" s="153"/>
      <c r="K297" s="153"/>
      <c r="L297" s="153"/>
      <c r="M297" s="153"/>
      <c r="N297" s="153"/>
      <c r="O297" s="153"/>
      <c r="P297" s="153"/>
      <c r="Q297" s="153"/>
      <c r="R297" s="250"/>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50"/>
      <c r="AP297" s="250"/>
      <c r="AQ297" s="250"/>
      <c r="AR297" s="250"/>
    </row>
    <row r="298" spans="1:44" s="297" customFormat="1" ht="12.75" customHeight="1" x14ac:dyDescent="0.25">
      <c r="A298" s="381"/>
      <c r="B298" s="333"/>
      <c r="C298" s="333"/>
      <c r="D298" s="333"/>
      <c r="E298" s="333"/>
      <c r="F298" s="333"/>
      <c r="G298" s="333"/>
      <c r="H298" s="299"/>
      <c r="I298" s="153"/>
      <c r="J298" s="153"/>
      <c r="K298" s="153"/>
      <c r="L298" s="153"/>
      <c r="M298" s="153"/>
      <c r="N298" s="153"/>
      <c r="O298" s="153"/>
      <c r="P298" s="153"/>
      <c r="Q298" s="153"/>
      <c r="R298" s="250"/>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50"/>
      <c r="AP298" s="250"/>
      <c r="AQ298" s="250"/>
      <c r="AR298" s="250"/>
    </row>
    <row r="299" spans="1:44" s="297" customFormat="1" ht="30" customHeight="1" x14ac:dyDescent="0.25">
      <c r="A299" s="381"/>
      <c r="B299" s="333"/>
      <c r="C299" s="333"/>
      <c r="D299" s="333"/>
      <c r="E299" s="333"/>
      <c r="F299" s="333"/>
      <c r="G299" s="333"/>
      <c r="H299" s="299"/>
      <c r="I299" s="153"/>
      <c r="J299" s="153"/>
      <c r="K299" s="153"/>
      <c r="L299" s="153"/>
      <c r="M299" s="153"/>
      <c r="N299" s="153"/>
      <c r="O299" s="153"/>
      <c r="P299" s="153"/>
      <c r="Q299" s="153"/>
      <c r="R299" s="250"/>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50"/>
      <c r="AP299" s="250"/>
      <c r="AQ299" s="250"/>
      <c r="AR299" s="250"/>
    </row>
    <row r="300" spans="1:44" s="297" customFormat="1" ht="12.75" customHeight="1" x14ac:dyDescent="0.25">
      <c r="A300" s="381"/>
      <c r="B300" s="333" t="s">
        <v>10</v>
      </c>
      <c r="C300" s="333" t="s">
        <v>51</v>
      </c>
      <c r="D300" s="333" t="s">
        <v>99</v>
      </c>
      <c r="E300" s="333" t="s">
        <v>366</v>
      </c>
      <c r="F300" s="333" t="s">
        <v>161</v>
      </c>
      <c r="G300" s="333" t="s">
        <v>82</v>
      </c>
      <c r="H300" s="302" t="s">
        <v>264</v>
      </c>
      <c r="I300" s="153"/>
      <c r="J300" s="153"/>
      <c r="K300" s="153"/>
      <c r="L300" s="153"/>
      <c r="M300" s="153"/>
      <c r="N300" s="153"/>
      <c r="O300" s="153"/>
      <c r="P300" s="153"/>
      <c r="Q300" s="153"/>
      <c r="R300" s="250"/>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50"/>
      <c r="AP300" s="250"/>
      <c r="AQ300" s="250"/>
      <c r="AR300" s="250"/>
    </row>
    <row r="301" spans="1:44" s="297" customFormat="1" ht="12.75" customHeight="1" x14ac:dyDescent="0.25">
      <c r="A301" s="381"/>
      <c r="B301" s="333"/>
      <c r="C301" s="333"/>
      <c r="D301" s="333"/>
      <c r="E301" s="333"/>
      <c r="F301" s="333"/>
      <c r="G301" s="333"/>
      <c r="H301" s="301" t="s">
        <v>89</v>
      </c>
      <c r="I301" s="153">
        <v>65000</v>
      </c>
      <c r="J301" s="153">
        <v>111300</v>
      </c>
      <c r="K301" s="153"/>
      <c r="L301" s="153">
        <v>111300</v>
      </c>
      <c r="M301" s="153"/>
      <c r="N301" s="153">
        <v>111300</v>
      </c>
      <c r="O301" s="153"/>
      <c r="P301" s="153"/>
      <c r="Q301" s="153"/>
      <c r="R301" s="250"/>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50"/>
      <c r="AP301" s="250"/>
      <c r="AQ301" s="250"/>
      <c r="AR301" s="250"/>
    </row>
    <row r="302" spans="1:44" s="297" customFormat="1" ht="12.75" customHeight="1" x14ac:dyDescent="0.25">
      <c r="A302" s="381"/>
      <c r="B302" s="333"/>
      <c r="C302" s="333"/>
      <c r="D302" s="333"/>
      <c r="E302" s="333"/>
      <c r="F302" s="333"/>
      <c r="G302" s="333"/>
      <c r="H302" s="299" t="s">
        <v>0</v>
      </c>
      <c r="I302" s="153"/>
      <c r="J302" s="153">
        <v>2380</v>
      </c>
      <c r="K302" s="153"/>
      <c r="L302" s="153">
        <v>2380</v>
      </c>
      <c r="M302" s="153"/>
      <c r="N302" s="153">
        <v>2380</v>
      </c>
      <c r="O302" s="153"/>
      <c r="P302" s="153"/>
      <c r="Q302" s="153"/>
      <c r="R302" s="250"/>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50"/>
      <c r="AP302" s="250"/>
      <c r="AQ302" s="250"/>
      <c r="AR302" s="250"/>
    </row>
    <row r="303" spans="1:44" s="297" customFormat="1" ht="12.75" customHeight="1" x14ac:dyDescent="0.25">
      <c r="A303" s="381"/>
      <c r="B303" s="333"/>
      <c r="C303" s="333"/>
      <c r="D303" s="333"/>
      <c r="E303" s="333"/>
      <c r="F303" s="333"/>
      <c r="G303" s="333"/>
      <c r="H303" s="299" t="s">
        <v>1</v>
      </c>
      <c r="I303" s="153"/>
      <c r="J303" s="153">
        <v>1400</v>
      </c>
      <c r="K303" s="153"/>
      <c r="L303" s="153">
        <v>1400</v>
      </c>
      <c r="M303" s="153"/>
      <c r="N303" s="153">
        <v>1400</v>
      </c>
      <c r="O303" s="153"/>
      <c r="P303" s="153"/>
      <c r="Q303" s="153"/>
      <c r="R303" s="250"/>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50"/>
      <c r="AP303" s="250"/>
      <c r="AQ303" s="250"/>
      <c r="AR303" s="250"/>
    </row>
    <row r="304" spans="1:44" s="297" customFormat="1" ht="29.25" customHeight="1" x14ac:dyDescent="0.25">
      <c r="A304" s="381"/>
      <c r="B304" s="333"/>
      <c r="C304" s="333"/>
      <c r="D304" s="333"/>
      <c r="E304" s="333"/>
      <c r="F304" s="333"/>
      <c r="G304" s="333"/>
      <c r="H304" s="299" t="s">
        <v>90</v>
      </c>
      <c r="I304" s="153"/>
      <c r="J304" s="153">
        <v>24920</v>
      </c>
      <c r="K304" s="153"/>
      <c r="L304" s="153">
        <v>24920</v>
      </c>
      <c r="M304" s="153"/>
      <c r="N304" s="153">
        <v>24920</v>
      </c>
      <c r="O304" s="153"/>
      <c r="P304" s="153"/>
      <c r="Q304" s="153"/>
      <c r="R304" s="250"/>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50"/>
      <c r="AP304" s="250"/>
      <c r="AQ304" s="250"/>
      <c r="AR304" s="250"/>
    </row>
    <row r="305" spans="1:44" s="297" customFormat="1" ht="12.75" customHeight="1" x14ac:dyDescent="0.25">
      <c r="A305" s="250"/>
      <c r="B305" s="250"/>
      <c r="C305" s="303"/>
      <c r="D305" s="303"/>
      <c r="E305" s="303"/>
      <c r="F305" s="258"/>
      <c r="G305" s="303"/>
      <c r="H305" s="303"/>
      <c r="I305" s="250"/>
      <c r="J305" s="250"/>
      <c r="K305" s="250"/>
      <c r="L305" s="250"/>
      <c r="M305" s="250"/>
      <c r="N305" s="250"/>
      <c r="O305" s="250"/>
      <c r="P305" s="250"/>
      <c r="Q305" s="250"/>
      <c r="R305" s="250"/>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50"/>
      <c r="AP305" s="250"/>
      <c r="AQ305" s="250"/>
      <c r="AR305" s="250"/>
    </row>
    <row r="306" spans="1:44" s="250" customFormat="1" ht="12.75" customHeight="1" x14ac:dyDescent="0.2">
      <c r="A306" s="252" t="s">
        <v>163</v>
      </c>
      <c r="B306" s="233"/>
      <c r="C306" s="233"/>
      <c r="D306" s="233"/>
      <c r="E306" s="233"/>
      <c r="F306" s="233"/>
      <c r="G306" s="234"/>
      <c r="H306" s="235"/>
      <c r="I306" s="235"/>
      <c r="J306" s="235"/>
      <c r="K306" s="235"/>
      <c r="L306" s="235"/>
      <c r="M306" s="235"/>
      <c r="N306" s="235"/>
      <c r="O306" s="235"/>
    </row>
    <row r="307" spans="1:44" s="250" customFormat="1" ht="12.75" customHeight="1" x14ac:dyDescent="0.2">
      <c r="A307" s="348" t="s">
        <v>164</v>
      </c>
      <c r="B307" s="348"/>
      <c r="C307" s="348"/>
      <c r="D307" s="348"/>
      <c r="E307" s="348"/>
      <c r="F307" s="348"/>
      <c r="G307" s="348"/>
      <c r="H307" s="348"/>
      <c r="I307" s="348"/>
      <c r="J307" s="348"/>
      <c r="K307" s="348"/>
      <c r="L307" s="348"/>
      <c r="M307" s="348"/>
      <c r="N307" s="348"/>
      <c r="O307" s="348"/>
      <c r="P307" s="348"/>
      <c r="Q307" s="348"/>
    </row>
    <row r="308" spans="1:44" s="250" customFormat="1" ht="12.75" customHeight="1" x14ac:dyDescent="0.2">
      <c r="A308" s="348" t="s">
        <v>165</v>
      </c>
      <c r="B308" s="348"/>
      <c r="C308" s="348"/>
      <c r="D308" s="348"/>
      <c r="E308" s="348"/>
      <c r="F308" s="348"/>
      <c r="G308" s="348"/>
      <c r="H308" s="348"/>
      <c r="I308" s="348"/>
      <c r="J308" s="348"/>
      <c r="K308" s="348"/>
      <c r="L308" s="348"/>
      <c r="M308" s="348"/>
      <c r="N308" s="348"/>
      <c r="O308" s="348"/>
      <c r="P308" s="348"/>
      <c r="Q308" s="348"/>
    </row>
    <row r="309" spans="1:44" s="250" customFormat="1" ht="12.75" customHeight="1" x14ac:dyDescent="0.2">
      <c r="A309" s="348" t="s">
        <v>166</v>
      </c>
      <c r="B309" s="348"/>
      <c r="C309" s="348"/>
      <c r="D309" s="348"/>
      <c r="E309" s="348"/>
      <c r="F309" s="348"/>
      <c r="G309" s="348"/>
      <c r="H309" s="348"/>
      <c r="I309" s="348"/>
      <c r="J309" s="348"/>
      <c r="K309" s="348"/>
      <c r="L309" s="348"/>
      <c r="M309" s="348"/>
      <c r="N309" s="348"/>
      <c r="O309" s="348"/>
      <c r="P309" s="348"/>
      <c r="Q309" s="348"/>
    </row>
    <row r="310" spans="1:44" s="250" customFormat="1" ht="12.75" customHeight="1" x14ac:dyDescent="0.2">
      <c r="A310" s="348" t="s">
        <v>167</v>
      </c>
      <c r="B310" s="348"/>
      <c r="C310" s="348"/>
      <c r="D310" s="348"/>
      <c r="E310" s="348"/>
      <c r="F310" s="348"/>
      <c r="G310" s="348"/>
      <c r="H310" s="348"/>
      <c r="I310" s="348"/>
      <c r="J310" s="348"/>
      <c r="K310" s="348"/>
      <c r="L310" s="348"/>
      <c r="M310" s="348"/>
      <c r="N310" s="348"/>
      <c r="O310" s="348"/>
      <c r="P310" s="348"/>
      <c r="Q310" s="348"/>
    </row>
    <row r="311" spans="1:44" s="250" customFormat="1" ht="12.75" customHeight="1" x14ac:dyDescent="0.2">
      <c r="A311" s="348" t="s">
        <v>168</v>
      </c>
      <c r="B311" s="348"/>
      <c r="C311" s="348"/>
      <c r="D311" s="348"/>
      <c r="E311" s="348"/>
      <c r="F311" s="348"/>
      <c r="G311" s="348"/>
      <c r="H311" s="348"/>
      <c r="I311" s="348"/>
      <c r="J311" s="348"/>
      <c r="K311" s="348"/>
      <c r="L311" s="348"/>
      <c r="M311" s="348"/>
      <c r="N311" s="348"/>
      <c r="O311" s="348"/>
      <c r="P311" s="348"/>
      <c r="Q311" s="348"/>
    </row>
    <row r="312" spans="1:44" s="250" customFormat="1" ht="12.75" customHeight="1" x14ac:dyDescent="0.2">
      <c r="A312" s="348" t="s">
        <v>169</v>
      </c>
      <c r="B312" s="348"/>
      <c r="C312" s="348"/>
      <c r="D312" s="348"/>
      <c r="E312" s="348"/>
      <c r="F312" s="348"/>
      <c r="G312" s="348"/>
      <c r="H312" s="348"/>
      <c r="I312" s="348"/>
      <c r="J312" s="348"/>
      <c r="K312" s="348"/>
      <c r="L312" s="348"/>
      <c r="M312" s="348"/>
      <c r="N312" s="348"/>
      <c r="O312" s="348"/>
      <c r="P312" s="348"/>
      <c r="Q312" s="348"/>
    </row>
    <row r="313" spans="1:44" s="250" customFormat="1" ht="12.75" customHeight="1" x14ac:dyDescent="0.2">
      <c r="A313" s="348" t="s">
        <v>170</v>
      </c>
      <c r="B313" s="348"/>
      <c r="C313" s="348"/>
      <c r="D313" s="348"/>
      <c r="E313" s="348"/>
      <c r="F313" s="348"/>
      <c r="G313" s="348"/>
      <c r="H313" s="348"/>
      <c r="I313" s="348"/>
      <c r="J313" s="348"/>
      <c r="K313" s="348"/>
      <c r="L313" s="348"/>
      <c r="M313" s="348"/>
      <c r="N313" s="348"/>
      <c r="O313" s="348"/>
      <c r="P313" s="348"/>
      <c r="Q313" s="348"/>
    </row>
    <row r="314" spans="1:44" s="307" customFormat="1" ht="12.75" customHeight="1" x14ac:dyDescent="0.25">
      <c r="A314" s="348" t="s">
        <v>171</v>
      </c>
      <c r="B314" s="348"/>
      <c r="C314" s="348"/>
      <c r="D314" s="348"/>
      <c r="E314" s="348"/>
      <c r="F314" s="348"/>
      <c r="G314" s="348"/>
      <c r="H314" s="348"/>
      <c r="I314" s="348"/>
      <c r="J314" s="348"/>
      <c r="K314" s="348"/>
      <c r="L314" s="348"/>
      <c r="M314" s="348"/>
      <c r="N314" s="348"/>
      <c r="O314" s="348"/>
      <c r="P314" s="348"/>
      <c r="Q314" s="348"/>
      <c r="R314" s="250"/>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50"/>
      <c r="AP314" s="250"/>
    </row>
    <row r="315" spans="1:44" s="297" customFormat="1" ht="12.75" customHeight="1" x14ac:dyDescent="0.25">
      <c r="A315" s="250"/>
      <c r="B315" s="361"/>
      <c r="C315" s="362"/>
      <c r="D315" s="307"/>
      <c r="E315" s="307"/>
      <c r="F315" s="307"/>
      <c r="G315" s="307"/>
      <c r="H315" s="307"/>
      <c r="I315" s="363"/>
      <c r="J315" s="362"/>
      <c r="K315" s="362"/>
      <c r="L315" s="362"/>
      <c r="M315" s="362"/>
      <c r="N315" s="362"/>
      <c r="O315" s="362"/>
      <c r="P315" s="362"/>
      <c r="Q315" s="362"/>
      <c r="R315" s="250"/>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50"/>
      <c r="AP315" s="250"/>
      <c r="AQ315" s="250"/>
      <c r="AR315" s="250"/>
    </row>
    <row r="316" spans="1:44" s="297" customFormat="1" ht="12.75" customHeight="1" x14ac:dyDescent="0.25">
      <c r="A316" s="250"/>
      <c r="B316" s="251"/>
      <c r="C316" s="251"/>
      <c r="D316" s="251"/>
      <c r="E316" s="251"/>
      <c r="F316" s="251"/>
      <c r="G316" s="251"/>
      <c r="H316" s="251"/>
      <c r="I316" s="251"/>
      <c r="J316" s="356">
        <v>2017</v>
      </c>
      <c r="K316" s="357"/>
      <c r="L316" s="358">
        <v>2018</v>
      </c>
      <c r="M316" s="359"/>
      <c r="N316" s="360">
        <v>2019</v>
      </c>
      <c r="O316" s="359"/>
      <c r="P316" s="360">
        <v>2020</v>
      </c>
      <c r="Q316" s="351"/>
      <c r="R316" s="250"/>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50"/>
      <c r="AP316" s="250"/>
      <c r="AQ316" s="250"/>
      <c r="AR316" s="250"/>
    </row>
    <row r="317" spans="1:44" s="297" customFormat="1" ht="29.25" customHeight="1" x14ac:dyDescent="0.25">
      <c r="A317" s="259" t="s">
        <v>2</v>
      </c>
      <c r="B317" s="304" t="s">
        <v>3</v>
      </c>
      <c r="C317" s="245" t="s">
        <v>23</v>
      </c>
      <c r="D317" s="245" t="s">
        <v>69</v>
      </c>
      <c r="E317" s="245" t="s">
        <v>67</v>
      </c>
      <c r="F317" s="245" t="s">
        <v>68</v>
      </c>
      <c r="G317" s="245" t="s">
        <v>70</v>
      </c>
      <c r="H317" s="245" t="s">
        <v>95</v>
      </c>
      <c r="I317" s="253" t="s">
        <v>5</v>
      </c>
      <c r="J317" s="253" t="s">
        <v>105</v>
      </c>
      <c r="K317" s="253" t="s">
        <v>285</v>
      </c>
      <c r="L317" s="253" t="s">
        <v>105</v>
      </c>
      <c r="M317" s="253" t="s">
        <v>285</v>
      </c>
      <c r="N317" s="253" t="s">
        <v>105</v>
      </c>
      <c r="O317" s="253" t="s">
        <v>285</v>
      </c>
      <c r="P317" s="253" t="s">
        <v>105</v>
      </c>
      <c r="Q317" s="260" t="s">
        <v>285</v>
      </c>
      <c r="R317" s="250"/>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50"/>
      <c r="AP317" s="250"/>
      <c r="AQ317" s="250"/>
      <c r="AR317" s="250"/>
    </row>
    <row r="318" spans="1:44" s="297" customFormat="1" x14ac:dyDescent="0.25">
      <c r="A318" s="345" t="s">
        <v>367</v>
      </c>
      <c r="B318" s="335" t="s">
        <v>6</v>
      </c>
      <c r="C318" s="342" t="s">
        <v>52</v>
      </c>
      <c r="D318" s="335" t="s">
        <v>88</v>
      </c>
      <c r="E318" s="342" t="s">
        <v>172</v>
      </c>
      <c r="F318" s="335" t="s">
        <v>173</v>
      </c>
      <c r="G318" s="335" t="s">
        <v>82</v>
      </c>
      <c r="H318" s="261" t="s">
        <v>350</v>
      </c>
      <c r="I318" s="245"/>
      <c r="J318" s="245"/>
      <c r="K318" s="245"/>
      <c r="L318" s="245"/>
      <c r="M318" s="245"/>
      <c r="N318" s="245"/>
      <c r="O318" s="245"/>
      <c r="P318" s="245"/>
      <c r="Q318" s="245"/>
      <c r="R318" s="250"/>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50"/>
      <c r="AP318" s="250"/>
      <c r="AQ318" s="250"/>
      <c r="AR318" s="250"/>
    </row>
    <row r="319" spans="1:44" s="297" customFormat="1" ht="12.75" customHeight="1" x14ac:dyDescent="0.25">
      <c r="A319" s="346"/>
      <c r="B319" s="336"/>
      <c r="C319" s="343"/>
      <c r="D319" s="336"/>
      <c r="E319" s="343"/>
      <c r="F319" s="336"/>
      <c r="G319" s="336"/>
      <c r="H319" s="301" t="s">
        <v>89</v>
      </c>
      <c r="I319" s="164" t="s">
        <v>53</v>
      </c>
      <c r="J319" s="164" t="s">
        <v>54</v>
      </c>
      <c r="K319" s="164"/>
      <c r="L319" s="167">
        <v>0.75</v>
      </c>
      <c r="M319" s="167"/>
      <c r="N319" s="167">
        <v>0.75</v>
      </c>
      <c r="O319" s="164"/>
      <c r="P319" s="164"/>
      <c r="Q319" s="164"/>
      <c r="R319" s="250"/>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50"/>
      <c r="AP319" s="250"/>
      <c r="AQ319" s="250"/>
      <c r="AR319" s="250"/>
    </row>
    <row r="320" spans="1:44" s="297" customFormat="1" ht="12.75" customHeight="1" x14ac:dyDescent="0.25">
      <c r="A320" s="346"/>
      <c r="B320" s="336"/>
      <c r="C320" s="343"/>
      <c r="D320" s="336"/>
      <c r="E320" s="343"/>
      <c r="F320" s="336"/>
      <c r="G320" s="336"/>
      <c r="H320" s="299" t="s">
        <v>0</v>
      </c>
      <c r="I320" s="164"/>
      <c r="J320" s="164" t="s">
        <v>231</v>
      </c>
      <c r="K320" s="164"/>
      <c r="L320" s="167">
        <v>0.75</v>
      </c>
      <c r="M320" s="164"/>
      <c r="N320" s="164"/>
      <c r="O320" s="164"/>
      <c r="P320" s="164"/>
      <c r="Q320" s="164"/>
      <c r="R320" s="250"/>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50"/>
      <c r="AP320" s="250"/>
      <c r="AQ320" s="250"/>
      <c r="AR320" s="250"/>
    </row>
    <row r="321" spans="1:44" s="297" customFormat="1" ht="12.75" customHeight="1" x14ac:dyDescent="0.25">
      <c r="A321" s="346"/>
      <c r="B321" s="336"/>
      <c r="C321" s="343"/>
      <c r="D321" s="336"/>
      <c r="E321" s="343"/>
      <c r="F321" s="336"/>
      <c r="G321" s="336"/>
      <c r="H321" s="299" t="s">
        <v>1</v>
      </c>
      <c r="I321" s="164"/>
      <c r="J321" s="164" t="s">
        <v>232</v>
      </c>
      <c r="K321" s="164"/>
      <c r="L321" s="167">
        <v>0.75</v>
      </c>
      <c r="M321" s="164"/>
      <c r="N321" s="164"/>
      <c r="O321" s="164"/>
      <c r="P321" s="164"/>
      <c r="Q321" s="164"/>
      <c r="R321" s="250"/>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50"/>
      <c r="AP321" s="250"/>
      <c r="AQ321" s="250"/>
      <c r="AR321" s="250"/>
    </row>
    <row r="322" spans="1:44" s="297" customFormat="1" ht="101.25" customHeight="1" x14ac:dyDescent="0.25">
      <c r="A322" s="346"/>
      <c r="B322" s="337"/>
      <c r="C322" s="344"/>
      <c r="D322" s="337"/>
      <c r="E322" s="344"/>
      <c r="F322" s="337"/>
      <c r="G322" s="337"/>
      <c r="H322" s="299" t="s">
        <v>90</v>
      </c>
      <c r="I322" s="164"/>
      <c r="J322" s="164" t="s">
        <v>233</v>
      </c>
      <c r="K322" s="164"/>
      <c r="L322" s="167">
        <v>0.75</v>
      </c>
      <c r="M322" s="164"/>
      <c r="N322" s="164"/>
      <c r="O322" s="164"/>
      <c r="P322" s="164"/>
      <c r="Q322" s="164"/>
      <c r="R322" s="250"/>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50"/>
      <c r="AP322" s="250"/>
      <c r="AQ322" s="250"/>
      <c r="AR322" s="250"/>
    </row>
    <row r="323" spans="1:44" s="297" customFormat="1" ht="14.25" customHeight="1" x14ac:dyDescent="0.25">
      <c r="A323" s="346"/>
      <c r="B323" s="335" t="s">
        <v>9</v>
      </c>
      <c r="C323" s="339" t="s">
        <v>55</v>
      </c>
      <c r="D323" s="339" t="s">
        <v>88</v>
      </c>
      <c r="E323" s="339" t="s">
        <v>368</v>
      </c>
      <c r="F323" s="339" t="s">
        <v>174</v>
      </c>
      <c r="G323" s="299"/>
      <c r="H323" s="302" t="s">
        <v>264</v>
      </c>
      <c r="I323" s="164"/>
      <c r="J323" s="164"/>
      <c r="K323" s="164"/>
      <c r="L323" s="167"/>
      <c r="M323" s="164"/>
      <c r="N323" s="164"/>
      <c r="O323" s="164"/>
      <c r="P323" s="164"/>
      <c r="Q323" s="164"/>
      <c r="R323" s="250"/>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50"/>
      <c r="AP323" s="250"/>
      <c r="AQ323" s="250"/>
      <c r="AR323" s="250"/>
    </row>
    <row r="324" spans="1:44" s="297" customFormat="1" ht="140.25" x14ac:dyDescent="0.25">
      <c r="A324" s="346"/>
      <c r="B324" s="336"/>
      <c r="C324" s="340"/>
      <c r="D324" s="340"/>
      <c r="E324" s="340"/>
      <c r="F324" s="340"/>
      <c r="G324" s="333" t="s">
        <v>175</v>
      </c>
      <c r="H324" s="301" t="s">
        <v>89</v>
      </c>
      <c r="I324" s="299" t="s">
        <v>56</v>
      </c>
      <c r="J324" s="299" t="s">
        <v>57</v>
      </c>
      <c r="K324" s="164"/>
      <c r="L324" s="164" t="s">
        <v>58</v>
      </c>
      <c r="M324" s="167"/>
      <c r="N324" s="167">
        <v>0.6</v>
      </c>
      <c r="O324" s="164"/>
      <c r="P324" s="164"/>
      <c r="Q324" s="164"/>
      <c r="R324" s="250"/>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50"/>
      <c r="AP324" s="250"/>
      <c r="AQ324" s="250"/>
      <c r="AR324" s="250"/>
    </row>
    <row r="325" spans="1:44" s="297" customFormat="1" ht="140.25" x14ac:dyDescent="0.25">
      <c r="A325" s="346"/>
      <c r="B325" s="336"/>
      <c r="C325" s="340"/>
      <c r="D325" s="340"/>
      <c r="E325" s="340"/>
      <c r="F325" s="340"/>
      <c r="G325" s="333"/>
      <c r="H325" s="299" t="s">
        <v>0</v>
      </c>
      <c r="I325" s="299"/>
      <c r="J325" s="299" t="s">
        <v>236</v>
      </c>
      <c r="K325" s="164"/>
      <c r="L325" s="164" t="s">
        <v>239</v>
      </c>
      <c r="M325" s="164"/>
      <c r="N325" s="164"/>
      <c r="O325" s="164"/>
      <c r="P325" s="164"/>
      <c r="Q325" s="164"/>
      <c r="R325" s="250"/>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50"/>
      <c r="AP325" s="250"/>
      <c r="AQ325" s="250"/>
      <c r="AR325" s="250"/>
    </row>
    <row r="326" spans="1:44" s="297" customFormat="1" ht="140.25" x14ac:dyDescent="0.25">
      <c r="A326" s="346"/>
      <c r="B326" s="336"/>
      <c r="C326" s="340"/>
      <c r="D326" s="340"/>
      <c r="E326" s="340"/>
      <c r="F326" s="340"/>
      <c r="G326" s="333"/>
      <c r="H326" s="299" t="s">
        <v>1</v>
      </c>
      <c r="I326" s="299"/>
      <c r="J326" s="299" t="s">
        <v>235</v>
      </c>
      <c r="K326" s="164"/>
      <c r="L326" s="164" t="s">
        <v>238</v>
      </c>
      <c r="M326" s="164"/>
      <c r="N326" s="164"/>
      <c r="O326" s="164"/>
      <c r="P326" s="164"/>
      <c r="Q326" s="164"/>
      <c r="R326" s="250"/>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50"/>
      <c r="AP326" s="250"/>
      <c r="AQ326" s="250"/>
      <c r="AR326" s="250"/>
    </row>
    <row r="327" spans="1:44" s="297" customFormat="1" ht="153.75" customHeight="1" x14ac:dyDescent="0.25">
      <c r="A327" s="346"/>
      <c r="B327" s="337"/>
      <c r="C327" s="341"/>
      <c r="D327" s="341"/>
      <c r="E327" s="341"/>
      <c r="F327" s="341"/>
      <c r="G327" s="333"/>
      <c r="H327" s="299" t="s">
        <v>90</v>
      </c>
      <c r="I327" s="299"/>
      <c r="J327" s="299" t="s">
        <v>234</v>
      </c>
      <c r="K327" s="164"/>
      <c r="L327" s="164" t="s">
        <v>237</v>
      </c>
      <c r="M327" s="164"/>
      <c r="N327" s="164"/>
      <c r="O327" s="164"/>
      <c r="P327" s="164"/>
      <c r="Q327" s="164"/>
      <c r="R327" s="250"/>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50"/>
      <c r="AP327" s="250"/>
      <c r="AQ327" s="250"/>
      <c r="AR327" s="250"/>
    </row>
    <row r="328" spans="1:44" s="297" customFormat="1" ht="12.75" customHeight="1" x14ac:dyDescent="0.25">
      <c r="A328" s="346"/>
      <c r="B328" s="333" t="s">
        <v>10</v>
      </c>
      <c r="C328" s="355" t="s">
        <v>59</v>
      </c>
      <c r="D328" s="355" t="s">
        <v>99</v>
      </c>
      <c r="E328" s="355" t="s">
        <v>369</v>
      </c>
      <c r="F328" s="355" t="s">
        <v>161</v>
      </c>
      <c r="G328" s="333" t="s">
        <v>82</v>
      </c>
      <c r="H328" s="302" t="s">
        <v>264</v>
      </c>
      <c r="I328" s="164"/>
      <c r="J328" s="153"/>
      <c r="K328" s="153"/>
      <c r="L328" s="153"/>
      <c r="M328" s="153"/>
      <c r="N328" s="153"/>
      <c r="O328" s="153"/>
      <c r="P328" s="153"/>
      <c r="Q328" s="153"/>
      <c r="R328" s="250"/>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50"/>
      <c r="AP328" s="250"/>
      <c r="AQ328" s="250"/>
      <c r="AR328" s="250"/>
    </row>
    <row r="329" spans="1:44" s="297" customFormat="1" ht="12.75" customHeight="1" x14ac:dyDescent="0.25">
      <c r="A329" s="346"/>
      <c r="B329" s="333"/>
      <c r="C329" s="355"/>
      <c r="D329" s="355"/>
      <c r="E329" s="355"/>
      <c r="F329" s="355"/>
      <c r="G329" s="333"/>
      <c r="H329" s="301" t="s">
        <v>89</v>
      </c>
      <c r="I329" s="164" t="s">
        <v>230</v>
      </c>
      <c r="J329" s="153">
        <v>198750</v>
      </c>
      <c r="K329" s="153"/>
      <c r="L329" s="153">
        <v>200000</v>
      </c>
      <c r="M329" s="153"/>
      <c r="N329" s="153">
        <v>200000</v>
      </c>
      <c r="O329" s="153"/>
      <c r="P329" s="153"/>
      <c r="Q329" s="153"/>
      <c r="R329" s="250"/>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50"/>
      <c r="AP329" s="250"/>
      <c r="AQ329" s="250"/>
      <c r="AR329" s="250"/>
    </row>
    <row r="330" spans="1:44" s="297" customFormat="1" ht="12.75" customHeight="1" x14ac:dyDescent="0.25">
      <c r="A330" s="346"/>
      <c r="B330" s="333"/>
      <c r="C330" s="355"/>
      <c r="D330" s="355"/>
      <c r="E330" s="355"/>
      <c r="F330" s="355"/>
      <c r="G330" s="333"/>
      <c r="H330" s="299" t="s">
        <v>0</v>
      </c>
      <c r="I330" s="164"/>
      <c r="J330" s="153">
        <v>4250</v>
      </c>
      <c r="K330" s="153"/>
      <c r="L330" s="153">
        <v>4250</v>
      </c>
      <c r="M330" s="153"/>
      <c r="N330" s="153">
        <v>4250</v>
      </c>
      <c r="O330" s="153"/>
      <c r="P330" s="153"/>
      <c r="Q330" s="153"/>
      <c r="R330" s="250"/>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50"/>
      <c r="AP330" s="250"/>
      <c r="AQ330" s="250"/>
      <c r="AR330" s="250"/>
    </row>
    <row r="331" spans="1:44" s="297" customFormat="1" ht="12.75" customHeight="1" x14ac:dyDescent="0.25">
      <c r="A331" s="346"/>
      <c r="B331" s="333"/>
      <c r="C331" s="355"/>
      <c r="D331" s="355"/>
      <c r="E331" s="355"/>
      <c r="F331" s="355"/>
      <c r="G331" s="333"/>
      <c r="H331" s="299" t="s">
        <v>1</v>
      </c>
      <c r="I331" s="164"/>
      <c r="J331" s="153">
        <v>2500</v>
      </c>
      <c r="K331" s="153"/>
      <c r="L331" s="153">
        <v>2500</v>
      </c>
      <c r="M331" s="153"/>
      <c r="N331" s="153">
        <v>2500</v>
      </c>
      <c r="O331" s="153"/>
      <c r="P331" s="153"/>
      <c r="Q331" s="153"/>
      <c r="R331" s="250"/>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50"/>
      <c r="AP331" s="250"/>
      <c r="AQ331" s="250"/>
      <c r="AR331" s="250"/>
    </row>
    <row r="332" spans="1:44" s="297" customFormat="1" ht="64.5" customHeight="1" x14ac:dyDescent="0.25">
      <c r="A332" s="347"/>
      <c r="B332" s="333"/>
      <c r="C332" s="355"/>
      <c r="D332" s="355"/>
      <c r="E332" s="355"/>
      <c r="F332" s="355"/>
      <c r="G332" s="333"/>
      <c r="H332" s="299" t="s">
        <v>90</v>
      </c>
      <c r="I332" s="164"/>
      <c r="J332" s="153">
        <v>44500</v>
      </c>
      <c r="K332" s="153"/>
      <c r="L332" s="153">
        <v>80000</v>
      </c>
      <c r="M332" s="153"/>
      <c r="N332" s="153">
        <v>80000</v>
      </c>
      <c r="O332" s="153"/>
      <c r="P332" s="153"/>
      <c r="Q332" s="153"/>
      <c r="R332" s="250"/>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50"/>
      <c r="AP332" s="250"/>
      <c r="AQ332" s="250"/>
      <c r="AR332" s="250"/>
    </row>
    <row r="333" spans="1:44" s="297" customFormat="1" ht="12.75" customHeight="1" x14ac:dyDescent="0.25">
      <c r="A333" s="250"/>
      <c r="B333" s="250"/>
      <c r="C333" s="303"/>
      <c r="D333" s="303"/>
      <c r="E333" s="303"/>
      <c r="F333" s="303"/>
      <c r="G333" s="258"/>
      <c r="H333" s="303"/>
      <c r="I333" s="250"/>
      <c r="J333" s="250"/>
      <c r="K333" s="250"/>
      <c r="L333" s="250"/>
      <c r="M333" s="250"/>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50"/>
      <c r="AP333" s="250"/>
      <c r="AQ333" s="250"/>
      <c r="AR333" s="250"/>
    </row>
    <row r="334" spans="1:44" s="250" customFormat="1" ht="12.75" customHeight="1" x14ac:dyDescent="0.2">
      <c r="A334" s="252" t="s">
        <v>176</v>
      </c>
      <c r="B334" s="233"/>
      <c r="C334" s="233"/>
      <c r="D334" s="233"/>
      <c r="E334" s="233"/>
      <c r="F334" s="233"/>
      <c r="G334" s="234"/>
      <c r="H334" s="235"/>
      <c r="I334" s="235"/>
      <c r="J334" s="235"/>
      <c r="K334" s="235"/>
      <c r="L334" s="235"/>
      <c r="M334" s="235"/>
      <c r="N334" s="235"/>
      <c r="O334" s="235"/>
    </row>
    <row r="335" spans="1:44" s="250" customFormat="1" ht="12.75" customHeight="1" x14ac:dyDescent="0.2">
      <c r="A335" s="348" t="s">
        <v>177</v>
      </c>
      <c r="B335" s="348"/>
      <c r="C335" s="348"/>
      <c r="D335" s="348"/>
      <c r="E335" s="348"/>
      <c r="F335" s="348"/>
      <c r="G335" s="348"/>
      <c r="H335" s="348"/>
      <c r="I335" s="348"/>
      <c r="J335" s="348"/>
      <c r="K335" s="348"/>
      <c r="L335" s="348"/>
      <c r="M335" s="348"/>
      <c r="N335" s="348"/>
      <c r="O335" s="348"/>
      <c r="P335" s="348"/>
      <c r="Q335" s="348"/>
    </row>
    <row r="336" spans="1:44" s="250" customFormat="1" ht="12.75" customHeight="1" x14ac:dyDescent="0.2">
      <c r="A336" s="348" t="s">
        <v>178</v>
      </c>
      <c r="B336" s="348"/>
      <c r="C336" s="348"/>
      <c r="D336" s="348"/>
      <c r="E336" s="348"/>
      <c r="F336" s="348"/>
      <c r="G336" s="348"/>
      <c r="H336" s="348"/>
      <c r="I336" s="348"/>
      <c r="J336" s="348"/>
      <c r="K336" s="348"/>
      <c r="L336" s="348"/>
      <c r="M336" s="348"/>
      <c r="N336" s="348"/>
      <c r="O336" s="348"/>
      <c r="P336" s="348"/>
      <c r="Q336" s="348"/>
    </row>
    <row r="337" spans="1:58" s="250" customFormat="1" ht="12.75" customHeight="1" x14ac:dyDescent="0.2">
      <c r="A337" s="348" t="s">
        <v>179</v>
      </c>
      <c r="B337" s="348"/>
      <c r="C337" s="348"/>
      <c r="D337" s="348"/>
      <c r="E337" s="348"/>
      <c r="F337" s="348"/>
      <c r="G337" s="348"/>
      <c r="H337" s="348"/>
      <c r="I337" s="348"/>
      <c r="J337" s="348"/>
      <c r="K337" s="348"/>
      <c r="L337" s="348"/>
      <c r="M337" s="348"/>
      <c r="N337" s="348"/>
      <c r="O337" s="348"/>
      <c r="P337" s="348"/>
      <c r="Q337" s="348"/>
    </row>
    <row r="338" spans="1:58" s="307" customFormat="1" ht="12.75" customHeight="1" x14ac:dyDescent="0.25">
      <c r="A338" s="348" t="s">
        <v>180</v>
      </c>
      <c r="B338" s="348"/>
      <c r="C338" s="348"/>
      <c r="D338" s="348"/>
      <c r="E338" s="348"/>
      <c r="F338" s="348"/>
      <c r="G338" s="348"/>
      <c r="H338" s="348"/>
      <c r="I338" s="348"/>
      <c r="J338" s="348"/>
      <c r="K338" s="348"/>
      <c r="L338" s="348"/>
      <c r="M338" s="348"/>
      <c r="N338" s="348"/>
      <c r="O338" s="348"/>
      <c r="P338" s="348"/>
      <c r="Q338" s="348"/>
      <c r="R338" s="250"/>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50"/>
      <c r="AP338" s="250"/>
    </row>
    <row r="339" spans="1:58" ht="12.75" customHeight="1" x14ac:dyDescent="0.25">
      <c r="A339" s="112"/>
      <c r="B339" s="240"/>
      <c r="C339" s="239"/>
      <c r="D339" s="239"/>
      <c r="E339" s="239"/>
      <c r="F339" s="239"/>
      <c r="G339" s="239"/>
      <c r="H339" s="239"/>
      <c r="I339" s="311"/>
      <c r="J339" s="311"/>
      <c r="K339" s="311"/>
      <c r="L339" s="311"/>
      <c r="M339" s="311"/>
      <c r="N339" s="311"/>
      <c r="O339" s="311"/>
      <c r="P339" s="311"/>
      <c r="Q339" s="311"/>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c r="AZ339" s="112"/>
      <c r="BA339" s="112"/>
      <c r="BB339" s="112"/>
      <c r="BC339" s="112"/>
      <c r="BD339" s="112"/>
      <c r="BE339" s="112"/>
      <c r="BF339" s="112"/>
    </row>
    <row r="340" spans="1:58" s="278" customFormat="1" ht="12.75" customHeight="1" x14ac:dyDescent="0.25">
      <c r="A340" s="338"/>
      <c r="B340" s="338"/>
      <c r="C340" s="338"/>
      <c r="D340" s="338"/>
      <c r="E340" s="338"/>
      <c r="F340" s="338"/>
      <c r="G340" s="338"/>
      <c r="H340" s="338"/>
      <c r="I340" s="338"/>
      <c r="J340" s="338"/>
      <c r="K340" s="338"/>
      <c r="L340" s="338"/>
      <c r="M340" s="338"/>
      <c r="N340" s="338"/>
      <c r="O340" s="338"/>
      <c r="P340" s="338"/>
      <c r="Q340" s="338"/>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row>
    <row r="341" spans="1:58" ht="12.75" customHeight="1" x14ac:dyDescent="0.25">
      <c r="A341" s="236"/>
      <c r="B341" s="237"/>
      <c r="C341" s="238"/>
      <c r="D341" s="239"/>
      <c r="E341" s="239"/>
      <c r="F341" s="239"/>
      <c r="G341" s="239"/>
      <c r="H341" s="239"/>
      <c r="I341" s="387"/>
      <c r="J341" s="387"/>
      <c r="K341" s="387"/>
      <c r="L341" s="387"/>
      <c r="M341" s="387"/>
      <c r="N341" s="387"/>
      <c r="O341" s="387"/>
      <c r="P341" s="387"/>
      <c r="Q341" s="387"/>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row>
    <row r="342" spans="1:58" x14ac:dyDescent="0.25">
      <c r="A342" s="262" t="s">
        <v>2</v>
      </c>
      <c r="B342" s="263" t="s">
        <v>3</v>
      </c>
      <c r="C342" s="264" t="s">
        <v>4</v>
      </c>
      <c r="D342" s="264" t="s">
        <v>69</v>
      </c>
      <c r="E342" s="264" t="s">
        <v>67</v>
      </c>
      <c r="F342" s="264" t="s">
        <v>68</v>
      </c>
      <c r="G342" s="264" t="s">
        <v>70</v>
      </c>
      <c r="H342" s="265" t="s">
        <v>95</v>
      </c>
      <c r="I342" s="245" t="s">
        <v>5</v>
      </c>
      <c r="J342" s="243" t="s">
        <v>105</v>
      </c>
      <c r="K342" s="243" t="s">
        <v>285</v>
      </c>
      <c r="L342" s="243" t="s">
        <v>105</v>
      </c>
      <c r="M342" s="243" t="s">
        <v>285</v>
      </c>
      <c r="N342" s="243" t="s">
        <v>105</v>
      </c>
      <c r="O342" s="243" t="s">
        <v>285</v>
      </c>
      <c r="P342" s="243" t="s">
        <v>105</v>
      </c>
      <c r="Q342" s="243" t="s">
        <v>285</v>
      </c>
      <c r="R342" s="285"/>
      <c r="S342" s="285"/>
      <c r="T342" s="285"/>
      <c r="U342" s="285"/>
      <c r="V342" s="285"/>
      <c r="W342" s="285"/>
      <c r="X342" s="285"/>
      <c r="Y342" s="285"/>
      <c r="Z342" s="285"/>
      <c r="AA342" s="285"/>
      <c r="AB342" s="285"/>
      <c r="AC342" s="285"/>
      <c r="AD342" s="285"/>
      <c r="AE342" s="285"/>
      <c r="AF342" s="285"/>
      <c r="AG342" s="285"/>
      <c r="AH342" s="285"/>
      <c r="AI342" s="285"/>
      <c r="AJ342" s="285"/>
      <c r="AK342" s="285"/>
      <c r="AL342" s="285"/>
      <c r="AM342" s="285"/>
      <c r="AN342" s="285"/>
      <c r="AO342" s="285"/>
      <c r="AP342" s="285"/>
      <c r="AQ342" s="285"/>
      <c r="AR342" s="285"/>
    </row>
    <row r="343" spans="1:58" x14ac:dyDescent="0.25">
      <c r="A343" s="471" t="s">
        <v>370</v>
      </c>
      <c r="B343" s="367" t="s">
        <v>6</v>
      </c>
      <c r="C343" s="376" t="s">
        <v>60</v>
      </c>
      <c r="D343" s="376" t="s">
        <v>88</v>
      </c>
      <c r="E343" s="376" t="s">
        <v>181</v>
      </c>
      <c r="F343" s="376" t="s">
        <v>184</v>
      </c>
      <c r="G343" s="390" t="s">
        <v>186</v>
      </c>
      <c r="H343" s="301" t="s">
        <v>89</v>
      </c>
      <c r="I343" s="266">
        <v>0.65</v>
      </c>
      <c r="J343" s="267"/>
      <c r="K343" s="268"/>
      <c r="L343" s="268"/>
      <c r="M343" s="268"/>
      <c r="N343" s="268"/>
      <c r="O343" s="268"/>
      <c r="P343" s="267">
        <v>0.45</v>
      </c>
      <c r="Q343" s="268"/>
      <c r="R343" s="285"/>
      <c r="S343" s="285"/>
      <c r="T343" s="285"/>
      <c r="U343" s="285"/>
      <c r="V343" s="285"/>
      <c r="W343" s="285"/>
      <c r="X343" s="285"/>
      <c r="Y343" s="285"/>
      <c r="Z343" s="285"/>
      <c r="AA343" s="285"/>
      <c r="AB343" s="285"/>
      <c r="AC343" s="285"/>
      <c r="AD343" s="285"/>
      <c r="AE343" s="285"/>
      <c r="AF343" s="285"/>
      <c r="AG343" s="285"/>
      <c r="AH343" s="285"/>
      <c r="AI343" s="285"/>
      <c r="AJ343" s="285"/>
      <c r="AK343" s="285"/>
      <c r="AL343" s="285"/>
      <c r="AM343" s="285"/>
      <c r="AN343" s="285"/>
      <c r="AO343" s="285"/>
      <c r="AP343" s="285"/>
      <c r="AQ343" s="285"/>
      <c r="AR343" s="285"/>
    </row>
    <row r="344" spans="1:58" x14ac:dyDescent="0.25">
      <c r="A344" s="471"/>
      <c r="B344" s="368"/>
      <c r="C344" s="371"/>
      <c r="D344" s="371"/>
      <c r="E344" s="371"/>
      <c r="F344" s="371"/>
      <c r="G344" s="374"/>
      <c r="H344" s="299" t="s">
        <v>0</v>
      </c>
      <c r="I344" s="267">
        <v>0.77</v>
      </c>
      <c r="J344" s="267"/>
      <c r="K344" s="268"/>
      <c r="L344" s="268"/>
      <c r="M344" s="268"/>
      <c r="N344" s="268"/>
      <c r="O344" s="268"/>
      <c r="P344" s="267">
        <v>0.45</v>
      </c>
      <c r="Q344" s="268"/>
      <c r="R344" s="285"/>
      <c r="S344" s="285"/>
      <c r="T344" s="285"/>
      <c r="U344" s="285"/>
      <c r="V344" s="285"/>
      <c r="W344" s="285"/>
      <c r="X344" s="285"/>
      <c r="Y344" s="285"/>
      <c r="Z344" s="285"/>
      <c r="AA344" s="285"/>
      <c r="AB344" s="285"/>
      <c r="AC344" s="285"/>
      <c r="AD344" s="285"/>
      <c r="AE344" s="285"/>
      <c r="AF344" s="285"/>
      <c r="AG344" s="285"/>
      <c r="AH344" s="285"/>
      <c r="AI344" s="285"/>
      <c r="AJ344" s="285"/>
      <c r="AK344" s="285"/>
      <c r="AL344" s="285"/>
      <c r="AM344" s="285"/>
      <c r="AN344" s="285"/>
      <c r="AO344" s="285"/>
      <c r="AP344" s="285"/>
      <c r="AQ344" s="285"/>
      <c r="AR344" s="285"/>
    </row>
    <row r="345" spans="1:58" x14ac:dyDescent="0.25">
      <c r="A345" s="471"/>
      <c r="B345" s="368"/>
      <c r="C345" s="371"/>
      <c r="D345" s="371"/>
      <c r="E345" s="371"/>
      <c r="F345" s="371"/>
      <c r="G345" s="374"/>
      <c r="H345" s="299" t="s">
        <v>1</v>
      </c>
      <c r="I345" s="267">
        <v>0.82</v>
      </c>
      <c r="J345" s="267"/>
      <c r="K345" s="268"/>
      <c r="L345" s="268"/>
      <c r="M345" s="268"/>
      <c r="N345" s="268"/>
      <c r="O345" s="268"/>
      <c r="P345" s="267">
        <v>0.45</v>
      </c>
      <c r="Q345" s="268"/>
      <c r="R345" s="285"/>
      <c r="S345" s="285"/>
      <c r="T345" s="285"/>
      <c r="U345" s="285"/>
      <c r="V345" s="285"/>
      <c r="W345" s="285"/>
      <c r="X345" s="285"/>
      <c r="Y345" s="285"/>
      <c r="Z345" s="285"/>
      <c r="AA345" s="285"/>
      <c r="AB345" s="285"/>
      <c r="AC345" s="285"/>
      <c r="AD345" s="285"/>
      <c r="AE345" s="285"/>
      <c r="AF345" s="285"/>
      <c r="AG345" s="285"/>
      <c r="AH345" s="285"/>
      <c r="AI345" s="285"/>
      <c r="AJ345" s="285"/>
      <c r="AK345" s="285"/>
      <c r="AL345" s="285"/>
      <c r="AM345" s="285"/>
      <c r="AN345" s="285"/>
      <c r="AO345" s="285"/>
      <c r="AP345" s="285"/>
      <c r="AQ345" s="285"/>
      <c r="AR345" s="285"/>
    </row>
    <row r="346" spans="1:58" x14ac:dyDescent="0.25">
      <c r="A346" s="471"/>
      <c r="B346" s="382"/>
      <c r="C346" s="377"/>
      <c r="D346" s="377"/>
      <c r="E346" s="377"/>
      <c r="F346" s="377"/>
      <c r="G346" s="391"/>
      <c r="H346" s="299" t="s">
        <v>90</v>
      </c>
      <c r="I346" s="267">
        <v>0.56999999999999995</v>
      </c>
      <c r="J346" s="267"/>
      <c r="K346" s="268"/>
      <c r="L346" s="268"/>
      <c r="M346" s="268"/>
      <c r="N346" s="268"/>
      <c r="O346" s="268"/>
      <c r="P346" s="268"/>
      <c r="Q346" s="268"/>
      <c r="R346" s="285"/>
      <c r="S346" s="285"/>
      <c r="T346" s="285"/>
      <c r="U346" s="285"/>
      <c r="V346" s="285"/>
      <c r="W346" s="285"/>
      <c r="X346" s="285"/>
      <c r="Y346" s="285"/>
      <c r="Z346" s="285"/>
      <c r="AA346" s="285"/>
      <c r="AB346" s="285"/>
      <c r="AC346" s="285"/>
      <c r="AD346" s="285"/>
      <c r="AE346" s="285"/>
      <c r="AF346" s="285"/>
      <c r="AG346" s="285"/>
      <c r="AH346" s="285"/>
      <c r="AI346" s="285"/>
      <c r="AJ346" s="285"/>
      <c r="AK346" s="285"/>
      <c r="AL346" s="285"/>
      <c r="AM346" s="285"/>
      <c r="AN346" s="285"/>
      <c r="AO346" s="285"/>
      <c r="AP346" s="285"/>
      <c r="AQ346" s="285"/>
      <c r="AR346" s="285"/>
    </row>
    <row r="347" spans="1:58" x14ac:dyDescent="0.25">
      <c r="A347" s="471"/>
      <c r="B347" s="367" t="s">
        <v>9</v>
      </c>
      <c r="C347" s="376" t="s">
        <v>61</v>
      </c>
      <c r="D347" s="376" t="s">
        <v>88</v>
      </c>
      <c r="E347" s="376" t="s">
        <v>182</v>
      </c>
      <c r="F347" s="376" t="s">
        <v>184</v>
      </c>
      <c r="G347" s="390" t="s">
        <v>186</v>
      </c>
      <c r="H347" s="301" t="s">
        <v>89</v>
      </c>
      <c r="I347" s="267">
        <v>6.7000000000000004E-2</v>
      </c>
      <c r="J347" s="269"/>
      <c r="K347" s="268"/>
      <c r="L347" s="268"/>
      <c r="M347" s="268"/>
      <c r="N347" s="268"/>
      <c r="O347" s="268"/>
      <c r="P347" s="269">
        <v>4.4999999999999998E-2</v>
      </c>
      <c r="Q347" s="268"/>
      <c r="R347" s="285"/>
      <c r="S347" s="285"/>
      <c r="T347" s="285"/>
      <c r="U347" s="285"/>
      <c r="V347" s="285"/>
      <c r="W347" s="285"/>
      <c r="X347" s="285"/>
      <c r="Y347" s="285"/>
      <c r="Z347" s="285"/>
      <c r="AA347" s="285"/>
      <c r="AB347" s="285"/>
      <c r="AC347" s="285"/>
      <c r="AD347" s="285"/>
      <c r="AE347" s="285"/>
      <c r="AF347" s="285"/>
      <c r="AG347" s="285"/>
      <c r="AH347" s="285"/>
      <c r="AI347" s="285"/>
      <c r="AJ347" s="285"/>
      <c r="AK347" s="285"/>
      <c r="AL347" s="285"/>
      <c r="AM347" s="285"/>
      <c r="AN347" s="285"/>
      <c r="AO347" s="285"/>
      <c r="AP347" s="285"/>
      <c r="AQ347" s="285"/>
      <c r="AR347" s="285"/>
    </row>
    <row r="348" spans="1:58" x14ac:dyDescent="0.25">
      <c r="A348" s="471"/>
      <c r="B348" s="368"/>
      <c r="C348" s="371"/>
      <c r="D348" s="371"/>
      <c r="E348" s="371"/>
      <c r="F348" s="371"/>
      <c r="G348" s="374"/>
      <c r="H348" s="299" t="s">
        <v>0</v>
      </c>
      <c r="I348" s="267">
        <v>0.04</v>
      </c>
      <c r="J348" s="269"/>
      <c r="K348" s="268"/>
      <c r="L348" s="268"/>
      <c r="M348" s="268"/>
      <c r="N348" s="268"/>
      <c r="O348" s="268"/>
      <c r="P348" s="269">
        <v>3.5000000000000003E-2</v>
      </c>
      <c r="Q348" s="268"/>
      <c r="R348" s="285"/>
      <c r="S348" s="285"/>
      <c r="T348" s="285"/>
      <c r="U348" s="285"/>
      <c r="V348" s="285"/>
      <c r="W348" s="285"/>
      <c r="X348" s="285"/>
      <c r="Y348" s="285"/>
      <c r="Z348" s="285"/>
      <c r="AA348" s="285"/>
      <c r="AB348" s="285"/>
      <c r="AC348" s="285"/>
      <c r="AD348" s="285"/>
      <c r="AE348" s="285"/>
      <c r="AF348" s="285"/>
      <c r="AG348" s="285"/>
      <c r="AH348" s="285"/>
      <c r="AI348" s="285"/>
      <c r="AJ348" s="285"/>
      <c r="AK348" s="285"/>
      <c r="AL348" s="285"/>
      <c r="AM348" s="285"/>
      <c r="AN348" s="285"/>
      <c r="AO348" s="285"/>
      <c r="AP348" s="285"/>
      <c r="AQ348" s="285"/>
      <c r="AR348" s="285"/>
    </row>
    <row r="349" spans="1:58" x14ac:dyDescent="0.25">
      <c r="A349" s="471"/>
      <c r="B349" s="368"/>
      <c r="C349" s="371"/>
      <c r="D349" s="371"/>
      <c r="E349" s="371"/>
      <c r="F349" s="371"/>
      <c r="G349" s="374"/>
      <c r="H349" s="299" t="s">
        <v>1</v>
      </c>
      <c r="I349" s="267">
        <v>0.05</v>
      </c>
      <c r="J349" s="269"/>
      <c r="K349" s="268"/>
      <c r="L349" s="268"/>
      <c r="M349" s="268"/>
      <c r="N349" s="268"/>
      <c r="O349" s="268"/>
      <c r="P349" s="269">
        <v>4.4999999999999998E-2</v>
      </c>
      <c r="Q349" s="268"/>
      <c r="R349" s="285"/>
      <c r="S349" s="285"/>
      <c r="T349" s="285"/>
      <c r="U349" s="285"/>
      <c r="V349" s="285"/>
      <c r="W349" s="285"/>
      <c r="X349" s="285"/>
      <c r="Y349" s="285"/>
      <c r="Z349" s="285"/>
      <c r="AA349" s="285"/>
      <c r="AB349" s="285"/>
      <c r="AC349" s="285"/>
      <c r="AD349" s="285"/>
      <c r="AE349" s="285"/>
      <c r="AF349" s="285"/>
      <c r="AG349" s="285"/>
      <c r="AH349" s="285"/>
      <c r="AI349" s="285"/>
      <c r="AJ349" s="285"/>
      <c r="AK349" s="285"/>
      <c r="AL349" s="285"/>
      <c r="AM349" s="285"/>
      <c r="AN349" s="285"/>
      <c r="AO349" s="285"/>
      <c r="AP349" s="285"/>
      <c r="AQ349" s="285"/>
      <c r="AR349" s="285"/>
    </row>
    <row r="350" spans="1:58" x14ac:dyDescent="0.25">
      <c r="A350" s="471"/>
      <c r="B350" s="382"/>
      <c r="C350" s="377"/>
      <c r="D350" s="377"/>
      <c r="E350" s="377"/>
      <c r="F350" s="377"/>
      <c r="G350" s="391"/>
      <c r="H350" s="299" t="s">
        <v>90</v>
      </c>
      <c r="I350" s="267">
        <v>0.06</v>
      </c>
      <c r="J350" s="269"/>
      <c r="K350" s="268"/>
      <c r="L350" s="268"/>
      <c r="M350" s="268"/>
      <c r="N350" s="268"/>
      <c r="O350" s="268"/>
      <c r="P350" s="268"/>
      <c r="Q350" s="268"/>
      <c r="R350" s="285"/>
      <c r="S350" s="285"/>
      <c r="T350" s="285"/>
      <c r="U350" s="285"/>
      <c r="V350" s="285"/>
      <c r="W350" s="285"/>
      <c r="X350" s="285"/>
      <c r="Y350" s="285"/>
      <c r="Z350" s="285"/>
      <c r="AA350" s="285"/>
      <c r="AB350" s="285"/>
      <c r="AC350" s="285"/>
      <c r="AD350" s="285"/>
      <c r="AE350" s="285"/>
      <c r="AF350" s="285"/>
      <c r="AG350" s="285"/>
      <c r="AH350" s="285"/>
      <c r="AI350" s="285"/>
      <c r="AJ350" s="285"/>
      <c r="AK350" s="285"/>
      <c r="AL350" s="285"/>
      <c r="AM350" s="285"/>
      <c r="AN350" s="285"/>
      <c r="AO350" s="285"/>
      <c r="AP350" s="285"/>
      <c r="AQ350" s="285"/>
      <c r="AR350" s="285"/>
    </row>
    <row r="351" spans="1:58" x14ac:dyDescent="0.25">
      <c r="A351" s="471"/>
      <c r="B351" s="392" t="s">
        <v>10</v>
      </c>
      <c r="C351" s="378" t="s">
        <v>62</v>
      </c>
      <c r="D351" s="376" t="s">
        <v>88</v>
      </c>
      <c r="E351" s="378" t="s">
        <v>183</v>
      </c>
      <c r="F351" s="378" t="s">
        <v>185</v>
      </c>
      <c r="G351" s="378" t="s">
        <v>188</v>
      </c>
      <c r="H351" s="299" t="s">
        <v>89</v>
      </c>
      <c r="I351" s="167">
        <v>0.45</v>
      </c>
      <c r="J351" s="164"/>
      <c r="K351" s="164"/>
      <c r="L351" s="167">
        <v>0.75</v>
      </c>
      <c r="M351" s="164"/>
      <c r="N351" s="167">
        <v>0.8</v>
      </c>
      <c r="O351" s="164"/>
      <c r="P351" s="167">
        <v>0.8</v>
      </c>
      <c r="Q351" s="164"/>
      <c r="R351" s="285"/>
      <c r="S351" s="285"/>
      <c r="T351" s="285"/>
      <c r="U351" s="285"/>
      <c r="V351" s="285"/>
      <c r="W351" s="285"/>
      <c r="X351" s="285"/>
      <c r="Y351" s="285"/>
      <c r="Z351" s="285"/>
      <c r="AA351" s="285"/>
      <c r="AB351" s="285"/>
      <c r="AC351" s="285"/>
      <c r="AD351" s="285"/>
      <c r="AE351" s="285"/>
      <c r="AF351" s="285"/>
      <c r="AG351" s="285"/>
      <c r="AH351" s="285"/>
      <c r="AI351" s="285"/>
      <c r="AJ351" s="285"/>
      <c r="AK351" s="285"/>
      <c r="AL351" s="285"/>
      <c r="AM351" s="285"/>
      <c r="AN351" s="285"/>
      <c r="AO351" s="285"/>
      <c r="AP351" s="285"/>
      <c r="AQ351" s="285"/>
      <c r="AR351" s="285"/>
    </row>
    <row r="352" spans="1:58" x14ac:dyDescent="0.25">
      <c r="A352" s="471"/>
      <c r="B352" s="393"/>
      <c r="C352" s="379"/>
      <c r="D352" s="371"/>
      <c r="E352" s="379"/>
      <c r="F352" s="379"/>
      <c r="G352" s="379"/>
      <c r="H352" s="299" t="s">
        <v>0</v>
      </c>
      <c r="I352" s="167">
        <v>0.45</v>
      </c>
      <c r="J352" s="164"/>
      <c r="K352" s="164"/>
      <c r="L352" s="167">
        <v>0.75</v>
      </c>
      <c r="M352" s="164"/>
      <c r="N352" s="167">
        <v>0.8</v>
      </c>
      <c r="O352" s="164"/>
      <c r="P352" s="167">
        <v>0.8</v>
      </c>
      <c r="Q352" s="164"/>
      <c r="R352" s="285"/>
      <c r="S352" s="285"/>
      <c r="T352" s="285"/>
      <c r="U352" s="285"/>
      <c r="V352" s="285"/>
      <c r="W352" s="285"/>
      <c r="X352" s="285"/>
      <c r="Y352" s="285"/>
      <c r="Z352" s="285"/>
      <c r="AA352" s="285"/>
      <c r="AB352" s="285"/>
      <c r="AC352" s="285"/>
      <c r="AD352" s="285"/>
      <c r="AE352" s="285"/>
      <c r="AF352" s="285"/>
      <c r="AG352" s="285"/>
      <c r="AH352" s="285"/>
      <c r="AI352" s="285"/>
      <c r="AJ352" s="285"/>
      <c r="AK352" s="285"/>
      <c r="AL352" s="285"/>
      <c r="AM352" s="285"/>
      <c r="AN352" s="285"/>
      <c r="AO352" s="285"/>
      <c r="AP352" s="285"/>
      <c r="AQ352" s="285"/>
      <c r="AR352" s="285"/>
    </row>
    <row r="353" spans="1:44" x14ac:dyDescent="0.25">
      <c r="A353" s="471"/>
      <c r="B353" s="393"/>
      <c r="C353" s="379"/>
      <c r="D353" s="371"/>
      <c r="E353" s="379"/>
      <c r="F353" s="379"/>
      <c r="G353" s="379"/>
      <c r="H353" s="299" t="s">
        <v>1</v>
      </c>
      <c r="I353" s="167">
        <v>0.45</v>
      </c>
      <c r="J353" s="164"/>
      <c r="K353" s="164"/>
      <c r="L353" s="167">
        <v>0.75</v>
      </c>
      <c r="M353" s="164"/>
      <c r="N353" s="167">
        <v>0.8</v>
      </c>
      <c r="O353" s="164"/>
      <c r="P353" s="167">
        <v>0.8</v>
      </c>
      <c r="Q353" s="164"/>
      <c r="R353" s="285"/>
      <c r="S353" s="285"/>
      <c r="T353" s="285"/>
      <c r="U353" s="285"/>
      <c r="V353" s="285"/>
      <c r="W353" s="285"/>
      <c r="X353" s="285"/>
      <c r="Y353" s="285"/>
      <c r="Z353" s="285"/>
      <c r="AA353" s="285"/>
      <c r="AB353" s="285"/>
      <c r="AC353" s="285"/>
      <c r="AD353" s="285"/>
      <c r="AE353" s="285"/>
      <c r="AF353" s="285"/>
      <c r="AG353" s="285"/>
      <c r="AH353" s="285"/>
      <c r="AI353" s="285"/>
      <c r="AJ353" s="285"/>
      <c r="AK353" s="285"/>
      <c r="AL353" s="285"/>
      <c r="AM353" s="285"/>
      <c r="AN353" s="285"/>
      <c r="AO353" s="285"/>
      <c r="AP353" s="285"/>
      <c r="AQ353" s="285"/>
      <c r="AR353" s="285"/>
    </row>
    <row r="354" spans="1:44" x14ac:dyDescent="0.25">
      <c r="A354" s="471"/>
      <c r="B354" s="394"/>
      <c r="C354" s="380"/>
      <c r="D354" s="377"/>
      <c r="E354" s="380"/>
      <c r="F354" s="380"/>
      <c r="G354" s="380"/>
      <c r="H354" s="299" t="s">
        <v>90</v>
      </c>
      <c r="I354" s="167">
        <v>0.45</v>
      </c>
      <c r="J354" s="164"/>
      <c r="K354" s="164"/>
      <c r="L354" s="167">
        <v>0.75</v>
      </c>
      <c r="M354" s="164"/>
      <c r="N354" s="167">
        <v>0.8</v>
      </c>
      <c r="O354" s="164"/>
      <c r="P354" s="167">
        <v>0.8</v>
      </c>
      <c r="Q354" s="164"/>
      <c r="R354" s="285"/>
      <c r="S354" s="285"/>
      <c r="T354" s="285"/>
      <c r="U354" s="285"/>
      <c r="V354" s="285"/>
      <c r="W354" s="285"/>
      <c r="X354" s="285"/>
      <c r="Y354" s="285"/>
      <c r="Z354" s="285"/>
      <c r="AA354" s="285"/>
      <c r="AB354" s="285"/>
      <c r="AC354" s="285"/>
      <c r="AD354" s="285"/>
      <c r="AE354" s="285"/>
      <c r="AF354" s="285"/>
      <c r="AG354" s="285"/>
      <c r="AH354" s="285"/>
      <c r="AI354" s="285"/>
      <c r="AJ354" s="285"/>
      <c r="AK354" s="285"/>
      <c r="AL354" s="285"/>
      <c r="AM354" s="285"/>
      <c r="AN354" s="285"/>
      <c r="AO354" s="285"/>
      <c r="AP354" s="285"/>
      <c r="AQ354" s="285"/>
      <c r="AR354" s="285"/>
    </row>
    <row r="355" spans="1:44" x14ac:dyDescent="0.25">
      <c r="A355" s="112"/>
      <c r="B355" s="112"/>
      <c r="C355" s="300"/>
      <c r="D355" s="300"/>
      <c r="E355" s="300"/>
      <c r="F355" s="300"/>
      <c r="G355" s="300"/>
      <c r="H355" s="300"/>
      <c r="I355" s="112"/>
      <c r="J355" s="112"/>
      <c r="K355" s="112"/>
      <c r="L355" s="112"/>
      <c r="M355" s="112"/>
      <c r="N355" s="112"/>
      <c r="O355" s="112"/>
      <c r="P355" s="112"/>
      <c r="Q355" s="112"/>
      <c r="R355" s="285"/>
      <c r="S355" s="285"/>
      <c r="T355" s="285"/>
      <c r="U355" s="285"/>
      <c r="V355" s="285"/>
      <c r="W355" s="285"/>
      <c r="X355" s="285"/>
      <c r="Y355" s="285"/>
      <c r="Z355" s="285"/>
      <c r="AA355" s="285"/>
      <c r="AB355" s="285"/>
      <c r="AC355" s="285"/>
      <c r="AD355" s="285"/>
      <c r="AE355" s="285"/>
      <c r="AF355" s="285"/>
      <c r="AG355" s="285"/>
      <c r="AH355" s="285"/>
      <c r="AI355" s="285"/>
      <c r="AJ355" s="285"/>
      <c r="AK355" s="285"/>
      <c r="AL355" s="285"/>
      <c r="AM355" s="285"/>
      <c r="AN355" s="285"/>
      <c r="AO355" s="285"/>
      <c r="AP355" s="285"/>
      <c r="AQ355" s="285"/>
      <c r="AR355" s="285"/>
    </row>
    <row r="356" spans="1:44" x14ac:dyDescent="0.25">
      <c r="A356" s="112"/>
      <c r="B356" s="395"/>
      <c r="C356" s="388"/>
      <c r="D356" s="278"/>
      <c r="E356" s="278"/>
      <c r="F356" s="278"/>
      <c r="G356" s="278"/>
      <c r="H356" s="278"/>
      <c r="I356" s="396"/>
      <c r="J356" s="388"/>
      <c r="K356" s="388"/>
      <c r="L356" s="389"/>
      <c r="M356" s="389"/>
      <c r="N356" s="389"/>
      <c r="O356" s="389"/>
      <c r="P356" s="389"/>
      <c r="Q356" s="389"/>
      <c r="R356" s="285"/>
      <c r="S356" s="285"/>
      <c r="T356" s="285"/>
      <c r="U356" s="285"/>
      <c r="V356" s="285"/>
      <c r="W356" s="285"/>
      <c r="X356" s="285"/>
      <c r="Y356" s="285"/>
      <c r="Z356" s="285"/>
      <c r="AA356" s="285"/>
      <c r="AB356" s="285"/>
      <c r="AC356" s="285"/>
      <c r="AD356" s="285"/>
      <c r="AE356" s="285"/>
      <c r="AF356" s="285"/>
      <c r="AG356" s="285"/>
      <c r="AH356" s="285"/>
      <c r="AI356" s="285"/>
      <c r="AJ356" s="285"/>
      <c r="AK356" s="285"/>
      <c r="AL356" s="285"/>
      <c r="AM356" s="285"/>
      <c r="AN356" s="285"/>
      <c r="AO356" s="285"/>
      <c r="AP356" s="285"/>
      <c r="AQ356" s="285"/>
      <c r="AR356" s="285"/>
    </row>
    <row r="357" spans="1:44" x14ac:dyDescent="0.25">
      <c r="A357" s="112"/>
      <c r="B357" s="251"/>
      <c r="C357" s="251"/>
      <c r="D357" s="251"/>
      <c r="E357" s="251"/>
      <c r="F357" s="251"/>
      <c r="G357" s="251"/>
      <c r="H357" s="251"/>
      <c r="I357" s="251"/>
      <c r="J357" s="349">
        <v>2017</v>
      </c>
      <c r="K357" s="349"/>
      <c r="L357" s="350">
        <v>2018</v>
      </c>
      <c r="M357" s="351"/>
      <c r="N357" s="352">
        <v>2019</v>
      </c>
      <c r="O357" s="351"/>
      <c r="P357" s="352">
        <v>2020</v>
      </c>
      <c r="Q357" s="351"/>
      <c r="R357" s="285"/>
      <c r="S357" s="285"/>
      <c r="T357" s="285"/>
      <c r="U357" s="285"/>
      <c r="V357" s="285"/>
      <c r="W357" s="285"/>
      <c r="X357" s="285"/>
      <c r="Y357" s="285"/>
      <c r="Z357" s="285"/>
      <c r="AA357" s="285"/>
      <c r="AB357" s="285"/>
      <c r="AC357" s="285"/>
      <c r="AD357" s="285"/>
      <c r="AE357" s="285"/>
      <c r="AF357" s="285"/>
      <c r="AG357" s="285"/>
      <c r="AH357" s="285"/>
      <c r="AI357" s="285"/>
      <c r="AJ357" s="285"/>
      <c r="AK357" s="285"/>
      <c r="AL357" s="285"/>
      <c r="AM357" s="285"/>
      <c r="AN357" s="285"/>
      <c r="AO357" s="285"/>
      <c r="AP357" s="285"/>
      <c r="AQ357" s="285"/>
      <c r="AR357" s="285"/>
    </row>
    <row r="358" spans="1:44" x14ac:dyDescent="0.25">
      <c r="A358" s="270" t="s">
        <v>2</v>
      </c>
      <c r="B358" s="304" t="s">
        <v>3</v>
      </c>
      <c r="C358" s="271" t="s">
        <v>4</v>
      </c>
      <c r="D358" s="271" t="s">
        <v>69</v>
      </c>
      <c r="E358" s="271" t="s">
        <v>67</v>
      </c>
      <c r="F358" s="271" t="s">
        <v>68</v>
      </c>
      <c r="G358" s="271" t="s">
        <v>70</v>
      </c>
      <c r="H358" s="265" t="s">
        <v>95</v>
      </c>
      <c r="I358" s="245" t="s">
        <v>5</v>
      </c>
      <c r="J358" s="272" t="s">
        <v>105</v>
      </c>
      <c r="K358" s="273" t="s">
        <v>285</v>
      </c>
      <c r="L358" s="243" t="s">
        <v>105</v>
      </c>
      <c r="M358" s="243" t="s">
        <v>285</v>
      </c>
      <c r="N358" s="243" t="s">
        <v>105</v>
      </c>
      <c r="O358" s="243" t="s">
        <v>285</v>
      </c>
      <c r="P358" s="243" t="s">
        <v>105</v>
      </c>
      <c r="Q358" s="243" t="s">
        <v>285</v>
      </c>
      <c r="R358" s="285"/>
      <c r="S358" s="285"/>
      <c r="T358" s="285"/>
      <c r="U358" s="285"/>
      <c r="V358" s="285"/>
      <c r="W358" s="285"/>
      <c r="X358" s="285"/>
      <c r="Y358" s="285"/>
      <c r="Z358" s="285"/>
      <c r="AA358" s="285"/>
      <c r="AB358" s="285"/>
      <c r="AC358" s="285"/>
      <c r="AD358" s="285"/>
      <c r="AE358" s="285"/>
      <c r="AF358" s="285"/>
      <c r="AG358" s="285"/>
      <c r="AH358" s="285"/>
      <c r="AI358" s="285"/>
      <c r="AJ358" s="285"/>
      <c r="AK358" s="285"/>
      <c r="AL358" s="285"/>
      <c r="AM358" s="285"/>
      <c r="AN358" s="285"/>
      <c r="AO358" s="285"/>
      <c r="AP358" s="285"/>
      <c r="AQ358" s="285"/>
      <c r="AR358" s="285"/>
    </row>
    <row r="359" spans="1:44" x14ac:dyDescent="0.25">
      <c r="A359" s="384" t="s">
        <v>63</v>
      </c>
      <c r="B359" s="342" t="s">
        <v>6</v>
      </c>
      <c r="C359" s="378" t="s">
        <v>64</v>
      </c>
      <c r="D359" s="378" t="s">
        <v>102</v>
      </c>
      <c r="E359" s="378" t="s">
        <v>189</v>
      </c>
      <c r="F359" s="378" t="s">
        <v>190</v>
      </c>
      <c r="G359" s="378" t="s">
        <v>187</v>
      </c>
      <c r="H359" s="309" t="s">
        <v>94</v>
      </c>
      <c r="I359" s="274">
        <v>2</v>
      </c>
      <c r="J359" s="164"/>
      <c r="K359" s="164"/>
      <c r="L359" s="164">
        <v>7</v>
      </c>
      <c r="M359" s="164"/>
      <c r="N359" s="164">
        <v>3</v>
      </c>
      <c r="O359" s="164"/>
      <c r="P359" s="164"/>
      <c r="Q359" s="164"/>
      <c r="R359" s="285"/>
      <c r="S359" s="285"/>
      <c r="T359" s="285"/>
      <c r="U359" s="285"/>
      <c r="V359" s="285"/>
      <c r="W359" s="285"/>
      <c r="X359" s="285"/>
      <c r="Y359" s="285"/>
      <c r="Z359" s="285"/>
      <c r="AA359" s="285"/>
      <c r="AB359" s="285"/>
      <c r="AC359" s="285"/>
      <c r="AD359" s="285"/>
      <c r="AE359" s="285"/>
      <c r="AF359" s="285"/>
      <c r="AG359" s="285"/>
      <c r="AH359" s="285"/>
      <c r="AI359" s="285"/>
      <c r="AJ359" s="285"/>
      <c r="AK359" s="285"/>
      <c r="AL359" s="285"/>
      <c r="AM359" s="285"/>
      <c r="AN359" s="285"/>
      <c r="AO359" s="285"/>
      <c r="AP359" s="285"/>
      <c r="AQ359" s="285"/>
      <c r="AR359" s="285"/>
    </row>
    <row r="360" spans="1:44" x14ac:dyDescent="0.25">
      <c r="A360" s="385"/>
      <c r="B360" s="343"/>
      <c r="C360" s="379"/>
      <c r="D360" s="379"/>
      <c r="E360" s="379"/>
      <c r="F360" s="379"/>
      <c r="G360" s="379"/>
      <c r="H360" s="299"/>
      <c r="I360" s="164"/>
      <c r="J360" s="164"/>
      <c r="K360" s="164"/>
      <c r="L360" s="164"/>
      <c r="M360" s="164"/>
      <c r="N360" s="164"/>
      <c r="O360" s="164"/>
      <c r="P360" s="164"/>
      <c r="Q360" s="164"/>
      <c r="R360" s="285"/>
      <c r="S360" s="285"/>
      <c r="T360" s="285"/>
      <c r="U360" s="285"/>
      <c r="V360" s="285"/>
      <c r="W360" s="285"/>
      <c r="X360" s="285"/>
      <c r="Y360" s="285"/>
      <c r="Z360" s="285"/>
      <c r="AA360" s="285"/>
      <c r="AB360" s="285"/>
      <c r="AC360" s="285"/>
      <c r="AD360" s="285"/>
      <c r="AE360" s="285"/>
      <c r="AF360" s="285"/>
      <c r="AG360" s="285"/>
      <c r="AH360" s="285"/>
      <c r="AI360" s="285"/>
      <c r="AJ360" s="285"/>
      <c r="AK360" s="285"/>
      <c r="AL360" s="285"/>
      <c r="AM360" s="285"/>
      <c r="AN360" s="285"/>
      <c r="AO360" s="285"/>
      <c r="AP360" s="285"/>
      <c r="AQ360" s="285"/>
      <c r="AR360" s="285"/>
    </row>
    <row r="361" spans="1:44" x14ac:dyDescent="0.25">
      <c r="A361" s="385"/>
      <c r="B361" s="343"/>
      <c r="C361" s="379"/>
      <c r="D361" s="379"/>
      <c r="E361" s="379"/>
      <c r="F361" s="379"/>
      <c r="G361" s="379"/>
      <c r="H361" s="299"/>
      <c r="I361" s="164"/>
      <c r="J361" s="164"/>
      <c r="K361" s="164"/>
      <c r="L361" s="164"/>
      <c r="M361" s="164"/>
      <c r="N361" s="164"/>
      <c r="O361" s="164"/>
      <c r="P361" s="164"/>
      <c r="Q361" s="164"/>
      <c r="R361" s="285"/>
      <c r="S361" s="285"/>
      <c r="T361" s="285"/>
      <c r="U361" s="285"/>
      <c r="V361" s="285"/>
      <c r="W361" s="285"/>
      <c r="X361" s="285"/>
      <c r="Y361" s="285"/>
      <c r="Z361" s="285"/>
      <c r="AA361" s="285"/>
      <c r="AB361" s="285"/>
      <c r="AC361" s="285"/>
      <c r="AD361" s="285"/>
      <c r="AE361" s="285"/>
      <c r="AF361" s="285"/>
      <c r="AG361" s="285"/>
      <c r="AH361" s="285"/>
      <c r="AI361" s="285"/>
      <c r="AJ361" s="285"/>
      <c r="AK361" s="285"/>
      <c r="AL361" s="285"/>
      <c r="AM361" s="285"/>
      <c r="AN361" s="285"/>
      <c r="AO361" s="285"/>
      <c r="AP361" s="285"/>
      <c r="AQ361" s="285"/>
      <c r="AR361" s="285"/>
    </row>
    <row r="362" spans="1:44" ht="56.25" customHeight="1" x14ac:dyDescent="0.25">
      <c r="A362" s="386"/>
      <c r="B362" s="344"/>
      <c r="C362" s="380"/>
      <c r="D362" s="380"/>
      <c r="E362" s="380"/>
      <c r="F362" s="380"/>
      <c r="G362" s="380"/>
      <c r="H362" s="299"/>
      <c r="I362" s="164"/>
      <c r="J362" s="164"/>
      <c r="K362" s="164"/>
      <c r="L362" s="164"/>
      <c r="M362" s="164"/>
      <c r="N362" s="164"/>
      <c r="O362" s="164"/>
      <c r="P362" s="164"/>
      <c r="Q362" s="164"/>
      <c r="R362" s="285"/>
      <c r="S362" s="285"/>
      <c r="T362" s="285"/>
      <c r="U362" s="285"/>
      <c r="V362" s="285"/>
      <c r="W362" s="285"/>
      <c r="X362" s="285"/>
      <c r="Y362" s="285"/>
      <c r="Z362" s="285"/>
      <c r="AA362" s="285"/>
      <c r="AB362" s="285"/>
      <c r="AC362" s="285"/>
      <c r="AD362" s="285"/>
      <c r="AE362" s="285"/>
      <c r="AF362" s="285"/>
      <c r="AG362" s="285"/>
      <c r="AH362" s="285"/>
      <c r="AI362" s="285"/>
      <c r="AJ362" s="285"/>
      <c r="AK362" s="285"/>
      <c r="AL362" s="285"/>
      <c r="AM362" s="285"/>
      <c r="AN362" s="285"/>
      <c r="AO362" s="285"/>
      <c r="AP362" s="285"/>
      <c r="AQ362" s="285"/>
      <c r="AR362" s="285"/>
    </row>
    <row r="363" spans="1:44" x14ac:dyDescent="0.25">
      <c r="A363" s="112"/>
      <c r="B363" s="112"/>
      <c r="C363" s="300"/>
      <c r="D363" s="300"/>
      <c r="E363" s="300"/>
      <c r="F363" s="300"/>
      <c r="G363" s="300"/>
      <c r="H363" s="300"/>
      <c r="I363" s="112"/>
      <c r="J363" s="112"/>
      <c r="K363" s="112"/>
      <c r="L363" s="112"/>
      <c r="M363" s="112"/>
      <c r="N363" s="112"/>
      <c r="O363" s="112"/>
      <c r="P363" s="112"/>
      <c r="Q363" s="112"/>
      <c r="R363" s="285"/>
      <c r="S363" s="285"/>
      <c r="T363" s="285"/>
      <c r="U363" s="285"/>
      <c r="V363" s="285"/>
      <c r="W363" s="285"/>
      <c r="X363" s="285"/>
      <c r="Y363" s="285"/>
      <c r="Z363" s="285"/>
      <c r="AA363" s="285"/>
      <c r="AB363" s="285"/>
      <c r="AC363" s="285"/>
      <c r="AD363" s="285"/>
      <c r="AE363" s="285"/>
      <c r="AF363" s="285"/>
      <c r="AG363" s="285"/>
      <c r="AH363" s="285"/>
      <c r="AI363" s="285"/>
      <c r="AJ363" s="285"/>
      <c r="AK363" s="285"/>
      <c r="AL363" s="285"/>
      <c r="AM363" s="285"/>
      <c r="AN363" s="285"/>
      <c r="AO363" s="285"/>
      <c r="AP363" s="285"/>
      <c r="AQ363" s="285"/>
      <c r="AR363" s="285"/>
    </row>
    <row r="364" spans="1:44" x14ac:dyDescent="0.25">
      <c r="A364" s="17" t="s">
        <v>191</v>
      </c>
      <c r="B364" s="233"/>
      <c r="C364" s="233"/>
      <c r="D364" s="233"/>
      <c r="E364" s="233"/>
      <c r="F364" s="233"/>
      <c r="G364" s="234"/>
      <c r="H364" s="235"/>
      <c r="I364" s="235"/>
      <c r="J364" s="235"/>
      <c r="K364" s="235"/>
      <c r="L364" s="235"/>
      <c r="M364" s="235"/>
      <c r="N364" s="235"/>
      <c r="O364" s="235"/>
      <c r="P364" s="112"/>
      <c r="Q364" s="112"/>
      <c r="R364" s="285"/>
      <c r="S364" s="285"/>
      <c r="T364" s="285"/>
      <c r="U364" s="285"/>
      <c r="V364" s="285"/>
      <c r="W364" s="285"/>
      <c r="X364" s="285"/>
      <c r="Y364" s="285"/>
      <c r="Z364" s="285"/>
      <c r="AA364" s="285"/>
      <c r="AB364" s="285"/>
      <c r="AC364" s="285"/>
      <c r="AD364" s="285"/>
      <c r="AE364" s="285"/>
      <c r="AF364" s="285"/>
      <c r="AG364" s="285"/>
      <c r="AH364" s="285"/>
      <c r="AI364" s="285"/>
      <c r="AJ364" s="285"/>
      <c r="AK364" s="285"/>
      <c r="AL364" s="285"/>
      <c r="AM364" s="285"/>
      <c r="AN364" s="285"/>
      <c r="AO364" s="285"/>
      <c r="AP364" s="285"/>
      <c r="AQ364" s="285"/>
      <c r="AR364" s="285"/>
    </row>
    <row r="365" spans="1:44" x14ac:dyDescent="0.25">
      <c r="A365" s="338" t="s">
        <v>192</v>
      </c>
      <c r="B365" s="338"/>
      <c r="C365" s="338"/>
      <c r="D365" s="338"/>
      <c r="E365" s="338"/>
      <c r="F365" s="338"/>
      <c r="G365" s="338"/>
      <c r="H365" s="338"/>
      <c r="I365" s="338"/>
      <c r="J365" s="338"/>
      <c r="K365" s="338"/>
      <c r="L365" s="338"/>
      <c r="M365" s="338"/>
      <c r="N365" s="338"/>
      <c r="O365" s="338"/>
      <c r="P365" s="338"/>
      <c r="Q365" s="338"/>
      <c r="R365" s="285"/>
      <c r="S365" s="285"/>
      <c r="T365" s="285"/>
      <c r="U365" s="285"/>
      <c r="V365" s="285"/>
      <c r="W365" s="285"/>
      <c r="X365" s="285"/>
      <c r="Y365" s="285"/>
      <c r="Z365" s="285"/>
      <c r="AA365" s="285"/>
      <c r="AB365" s="285"/>
      <c r="AC365" s="285"/>
      <c r="AD365" s="285"/>
      <c r="AE365" s="285"/>
      <c r="AF365" s="285"/>
      <c r="AG365" s="285"/>
      <c r="AH365" s="285"/>
      <c r="AI365" s="285"/>
      <c r="AJ365" s="285"/>
      <c r="AK365" s="285"/>
      <c r="AL365" s="285"/>
      <c r="AM365" s="285"/>
      <c r="AN365" s="285"/>
      <c r="AO365" s="285"/>
      <c r="AP365" s="285"/>
      <c r="AQ365" s="285"/>
      <c r="AR365" s="285"/>
    </row>
    <row r="366" spans="1:44" x14ac:dyDescent="0.25">
      <c r="A366" s="112"/>
      <c r="B366" s="240"/>
      <c r="C366" s="239"/>
      <c r="D366" s="239"/>
      <c r="E366" s="239"/>
      <c r="F366" s="239"/>
      <c r="G366" s="239"/>
      <c r="H366" s="239"/>
      <c r="I366" s="387"/>
      <c r="J366" s="388"/>
      <c r="K366" s="388"/>
      <c r="L366" s="389"/>
      <c r="M366" s="389"/>
      <c r="N366" s="389"/>
      <c r="O366" s="389"/>
      <c r="P366" s="389"/>
      <c r="Q366" s="389"/>
      <c r="R366" s="285"/>
      <c r="S366" s="285"/>
      <c r="T366" s="285"/>
      <c r="U366" s="285"/>
      <c r="V366" s="285"/>
      <c r="W366" s="285"/>
      <c r="X366" s="285"/>
      <c r="Y366" s="285"/>
      <c r="Z366" s="285"/>
      <c r="AA366" s="285"/>
      <c r="AB366" s="285"/>
      <c r="AC366" s="285"/>
      <c r="AD366" s="285"/>
      <c r="AE366" s="285"/>
      <c r="AF366" s="285"/>
      <c r="AG366" s="285"/>
      <c r="AH366" s="285"/>
      <c r="AI366" s="285"/>
      <c r="AJ366" s="285"/>
      <c r="AK366" s="285"/>
      <c r="AL366" s="285"/>
      <c r="AM366" s="285"/>
      <c r="AN366" s="285"/>
      <c r="AO366" s="285"/>
      <c r="AP366" s="285"/>
      <c r="AQ366" s="285"/>
      <c r="AR366" s="285"/>
    </row>
    <row r="367" spans="1:44" x14ac:dyDescent="0.25">
      <c r="A367" s="112"/>
      <c r="B367" s="251"/>
      <c r="C367" s="251"/>
      <c r="D367" s="251"/>
      <c r="E367" s="251"/>
      <c r="F367" s="251"/>
      <c r="G367" s="251"/>
      <c r="H367" s="251"/>
      <c r="I367" s="251"/>
      <c r="J367" s="349">
        <v>2017</v>
      </c>
      <c r="K367" s="349"/>
      <c r="L367" s="350">
        <v>2018</v>
      </c>
      <c r="M367" s="351"/>
      <c r="N367" s="352">
        <v>2019</v>
      </c>
      <c r="O367" s="351"/>
      <c r="P367" s="352">
        <v>2020</v>
      </c>
      <c r="Q367" s="351"/>
      <c r="R367" s="285"/>
      <c r="S367" s="285"/>
      <c r="T367" s="285"/>
      <c r="U367" s="285"/>
      <c r="V367" s="285"/>
      <c r="W367" s="285"/>
      <c r="X367" s="285"/>
      <c r="Y367" s="285"/>
      <c r="Z367" s="285"/>
      <c r="AA367" s="285"/>
      <c r="AB367" s="285"/>
      <c r="AC367" s="285"/>
      <c r="AD367" s="285"/>
      <c r="AE367" s="285"/>
      <c r="AF367" s="285"/>
      <c r="AG367" s="285"/>
      <c r="AH367" s="285"/>
      <c r="AI367" s="285"/>
      <c r="AJ367" s="285"/>
      <c r="AK367" s="285"/>
      <c r="AL367" s="285"/>
      <c r="AM367" s="285"/>
      <c r="AN367" s="285"/>
      <c r="AO367" s="285"/>
      <c r="AP367" s="285"/>
      <c r="AQ367" s="285"/>
      <c r="AR367" s="285"/>
    </row>
    <row r="368" spans="1:44" x14ac:dyDescent="0.25">
      <c r="A368" s="262" t="s">
        <v>2</v>
      </c>
      <c r="B368" s="242" t="s">
        <v>3</v>
      </c>
      <c r="C368" s="275" t="s">
        <v>4</v>
      </c>
      <c r="D368" s="275" t="s">
        <v>69</v>
      </c>
      <c r="E368" s="275" t="s">
        <v>67</v>
      </c>
      <c r="F368" s="275" t="s">
        <v>68</v>
      </c>
      <c r="G368" s="275" t="s">
        <v>70</v>
      </c>
      <c r="H368" s="276" t="s">
        <v>95</v>
      </c>
      <c r="I368" s="253" t="s">
        <v>5</v>
      </c>
      <c r="J368" s="272" t="s">
        <v>105</v>
      </c>
      <c r="K368" s="273" t="s">
        <v>285</v>
      </c>
      <c r="L368" s="243" t="s">
        <v>105</v>
      </c>
      <c r="M368" s="243" t="s">
        <v>285</v>
      </c>
      <c r="N368" s="243" t="s">
        <v>105</v>
      </c>
      <c r="O368" s="243" t="s">
        <v>285</v>
      </c>
      <c r="P368" s="243" t="s">
        <v>105</v>
      </c>
      <c r="Q368" s="243" t="s">
        <v>285</v>
      </c>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row>
    <row r="369" spans="1:44" x14ac:dyDescent="0.25">
      <c r="A369" s="333" t="s">
        <v>371</v>
      </c>
      <c r="B369" s="353" t="s">
        <v>6</v>
      </c>
      <c r="C369" s="354" t="s">
        <v>372</v>
      </c>
      <c r="D369" s="354" t="s">
        <v>99</v>
      </c>
      <c r="E369" s="354" t="s">
        <v>376</v>
      </c>
      <c r="F369" s="354" t="s">
        <v>79</v>
      </c>
      <c r="G369" s="354" t="s">
        <v>193</v>
      </c>
      <c r="H369" s="309" t="s">
        <v>264</v>
      </c>
      <c r="I369" s="153"/>
      <c r="J369" s="153"/>
      <c r="K369" s="153"/>
      <c r="L369" s="153"/>
      <c r="M369" s="153"/>
      <c r="N369" s="153"/>
      <c r="O369" s="153"/>
      <c r="P369" s="153"/>
      <c r="Q369" s="153"/>
      <c r="R369" s="285"/>
      <c r="S369" s="285"/>
      <c r="T369" s="285"/>
      <c r="U369" s="285"/>
      <c r="V369" s="285"/>
      <c r="W369" s="285"/>
      <c r="X369" s="285"/>
      <c r="Y369" s="285"/>
      <c r="Z369" s="285"/>
      <c r="AA369" s="285"/>
      <c r="AB369" s="285"/>
      <c r="AC369" s="285"/>
      <c r="AD369" s="285"/>
      <c r="AE369" s="285"/>
      <c r="AF369" s="285"/>
      <c r="AG369" s="285"/>
      <c r="AH369" s="285"/>
      <c r="AI369" s="285"/>
      <c r="AJ369" s="285"/>
      <c r="AK369" s="285"/>
      <c r="AL369" s="285"/>
      <c r="AM369" s="285"/>
      <c r="AN369" s="285"/>
      <c r="AO369" s="285"/>
      <c r="AP369" s="285"/>
      <c r="AQ369" s="285"/>
      <c r="AR369" s="285"/>
    </row>
    <row r="370" spans="1:44" x14ac:dyDescent="0.25">
      <c r="A370" s="333"/>
      <c r="B370" s="353"/>
      <c r="C370" s="354"/>
      <c r="D370" s="354"/>
      <c r="E370" s="354"/>
      <c r="F370" s="354"/>
      <c r="G370" s="354"/>
      <c r="H370" s="299" t="s">
        <v>89</v>
      </c>
      <c r="I370" s="153">
        <v>0</v>
      </c>
      <c r="J370" s="153"/>
      <c r="K370" s="153"/>
      <c r="L370" s="153">
        <v>4635</v>
      </c>
      <c r="M370" s="153"/>
      <c r="N370" s="153">
        <v>4635</v>
      </c>
      <c r="O370" s="153"/>
      <c r="P370" s="153"/>
      <c r="Q370" s="153"/>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row>
    <row r="371" spans="1:44" x14ac:dyDescent="0.25">
      <c r="A371" s="333"/>
      <c r="B371" s="353"/>
      <c r="C371" s="354"/>
      <c r="D371" s="354"/>
      <c r="E371" s="354"/>
      <c r="F371" s="354"/>
      <c r="G371" s="354"/>
      <c r="H371" s="299" t="s">
        <v>0</v>
      </c>
      <c r="I371" s="153">
        <v>0</v>
      </c>
      <c r="J371" s="153"/>
      <c r="K371" s="153"/>
      <c r="L371" s="153">
        <v>105</v>
      </c>
      <c r="M371" s="153"/>
      <c r="N371" s="153">
        <v>105</v>
      </c>
      <c r="O371" s="153"/>
      <c r="P371" s="153"/>
      <c r="Q371" s="153"/>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row>
    <row r="372" spans="1:44" x14ac:dyDescent="0.25">
      <c r="A372" s="333"/>
      <c r="B372" s="353"/>
      <c r="C372" s="354"/>
      <c r="D372" s="354"/>
      <c r="E372" s="354"/>
      <c r="F372" s="354"/>
      <c r="G372" s="354"/>
      <c r="H372" s="299" t="s">
        <v>1</v>
      </c>
      <c r="I372" s="153">
        <v>0</v>
      </c>
      <c r="J372" s="153"/>
      <c r="K372" s="153"/>
      <c r="L372" s="153">
        <v>600</v>
      </c>
      <c r="M372" s="153"/>
      <c r="N372" s="153">
        <v>600</v>
      </c>
      <c r="O372" s="153"/>
      <c r="P372" s="153"/>
      <c r="Q372" s="153"/>
      <c r="R372" s="285"/>
      <c r="S372" s="285"/>
      <c r="T372" s="285"/>
      <c r="U372" s="285"/>
      <c r="V372" s="285"/>
      <c r="W372" s="285"/>
      <c r="X372" s="285"/>
      <c r="Y372" s="285"/>
      <c r="Z372" s="285"/>
      <c r="AA372" s="285"/>
      <c r="AB372" s="285"/>
      <c r="AC372" s="285"/>
      <c r="AD372" s="285"/>
      <c r="AE372" s="285"/>
      <c r="AF372" s="285"/>
      <c r="AG372" s="285"/>
      <c r="AH372" s="285"/>
      <c r="AI372" s="285"/>
      <c r="AJ372" s="285"/>
      <c r="AK372" s="285"/>
      <c r="AL372" s="285"/>
      <c r="AM372" s="285"/>
      <c r="AN372" s="285"/>
      <c r="AO372" s="285"/>
      <c r="AP372" s="285"/>
      <c r="AQ372" s="285"/>
      <c r="AR372" s="285"/>
    </row>
    <row r="373" spans="1:44" ht="147.75" customHeight="1" x14ac:dyDescent="0.25">
      <c r="A373" s="333"/>
      <c r="B373" s="353"/>
      <c r="C373" s="354"/>
      <c r="D373" s="354"/>
      <c r="E373" s="354"/>
      <c r="F373" s="354"/>
      <c r="G373" s="354"/>
      <c r="H373" s="299" t="s">
        <v>90</v>
      </c>
      <c r="I373" s="153">
        <v>0</v>
      </c>
      <c r="J373" s="153"/>
      <c r="K373" s="153"/>
      <c r="L373" s="153">
        <v>2660</v>
      </c>
      <c r="M373" s="153"/>
      <c r="N373" s="153">
        <v>2660</v>
      </c>
      <c r="O373" s="153"/>
      <c r="P373" s="153"/>
      <c r="Q373" s="153"/>
      <c r="R373" s="285"/>
      <c r="S373" s="285"/>
      <c r="T373" s="285"/>
      <c r="U373" s="285"/>
      <c r="V373" s="285"/>
      <c r="W373" s="285"/>
      <c r="X373" s="285"/>
      <c r="Y373" s="285"/>
      <c r="Z373" s="285"/>
      <c r="AA373" s="285"/>
      <c r="AB373" s="285"/>
      <c r="AC373" s="285"/>
      <c r="AD373" s="285"/>
      <c r="AE373" s="285"/>
      <c r="AF373" s="285"/>
      <c r="AG373" s="285"/>
      <c r="AH373" s="285"/>
      <c r="AI373" s="285"/>
      <c r="AJ373" s="285"/>
      <c r="AK373" s="285"/>
      <c r="AL373" s="285"/>
      <c r="AM373" s="285"/>
      <c r="AN373" s="285"/>
      <c r="AO373" s="285"/>
      <c r="AP373" s="285"/>
      <c r="AQ373" s="285"/>
      <c r="AR373" s="285"/>
    </row>
    <row r="374" spans="1:44" x14ac:dyDescent="0.25">
      <c r="A374" s="333"/>
      <c r="B374" s="353" t="s">
        <v>9</v>
      </c>
      <c r="C374" s="354" t="s">
        <v>65</v>
      </c>
      <c r="D374" s="354" t="s">
        <v>99</v>
      </c>
      <c r="E374" s="354" t="s">
        <v>194</v>
      </c>
      <c r="F374" s="354" t="s">
        <v>79</v>
      </c>
      <c r="G374" s="354" t="s">
        <v>188</v>
      </c>
      <c r="H374" s="309" t="s">
        <v>264</v>
      </c>
      <c r="I374" s="153"/>
      <c r="J374" s="153"/>
      <c r="K374" s="153"/>
      <c r="L374" s="153"/>
      <c r="M374" s="153"/>
      <c r="N374" s="153"/>
      <c r="O374" s="153"/>
      <c r="P374" s="153"/>
      <c r="Q374" s="153"/>
      <c r="R374" s="285"/>
      <c r="S374" s="285"/>
      <c r="T374" s="285"/>
      <c r="U374" s="285"/>
      <c r="V374" s="285"/>
      <c r="W374" s="285"/>
      <c r="X374" s="285"/>
      <c r="Y374" s="285"/>
      <c r="Z374" s="285"/>
      <c r="AA374" s="285"/>
      <c r="AB374" s="285"/>
      <c r="AC374" s="285"/>
      <c r="AD374" s="285"/>
      <c r="AE374" s="285"/>
      <c r="AF374" s="285"/>
      <c r="AG374" s="285"/>
      <c r="AH374" s="285"/>
      <c r="AI374" s="285"/>
      <c r="AJ374" s="285"/>
      <c r="AK374" s="285"/>
      <c r="AL374" s="285"/>
      <c r="AM374" s="285"/>
      <c r="AN374" s="285"/>
      <c r="AO374" s="285"/>
      <c r="AP374" s="285"/>
      <c r="AQ374" s="285"/>
      <c r="AR374" s="285"/>
    </row>
    <row r="375" spans="1:44" x14ac:dyDescent="0.25">
      <c r="A375" s="333"/>
      <c r="B375" s="353"/>
      <c r="C375" s="354"/>
      <c r="D375" s="354"/>
      <c r="E375" s="354"/>
      <c r="F375" s="354"/>
      <c r="G375" s="354"/>
      <c r="H375" s="299" t="s">
        <v>89</v>
      </c>
      <c r="I375" s="153">
        <v>0</v>
      </c>
      <c r="J375" s="153"/>
      <c r="K375" s="153"/>
      <c r="L375" s="153">
        <v>9270</v>
      </c>
      <c r="M375" s="153"/>
      <c r="N375" s="153">
        <v>9270</v>
      </c>
      <c r="O375" s="153"/>
      <c r="P375" s="153"/>
      <c r="Q375" s="153"/>
      <c r="R375" s="285"/>
      <c r="S375" s="285"/>
      <c r="T375" s="285"/>
      <c r="U375" s="285"/>
      <c r="V375" s="285"/>
      <c r="W375" s="285"/>
      <c r="X375" s="285"/>
      <c r="Y375" s="285"/>
      <c r="Z375" s="285"/>
      <c r="AA375" s="285"/>
      <c r="AB375" s="285"/>
      <c r="AC375" s="285"/>
      <c r="AD375" s="285"/>
      <c r="AE375" s="285"/>
      <c r="AF375" s="285"/>
      <c r="AG375" s="285"/>
      <c r="AH375" s="285"/>
      <c r="AI375" s="285"/>
      <c r="AJ375" s="285"/>
      <c r="AK375" s="285"/>
      <c r="AL375" s="285"/>
      <c r="AM375" s="285"/>
      <c r="AN375" s="285"/>
      <c r="AO375" s="285"/>
      <c r="AP375" s="285"/>
      <c r="AQ375" s="285"/>
      <c r="AR375" s="285"/>
    </row>
    <row r="376" spans="1:44" x14ac:dyDescent="0.25">
      <c r="A376" s="333"/>
      <c r="B376" s="353"/>
      <c r="C376" s="354"/>
      <c r="D376" s="354"/>
      <c r="E376" s="354"/>
      <c r="F376" s="354"/>
      <c r="G376" s="354"/>
      <c r="H376" s="299" t="s">
        <v>0</v>
      </c>
      <c r="I376" s="153">
        <v>0</v>
      </c>
      <c r="J376" s="153"/>
      <c r="K376" s="153"/>
      <c r="L376" s="153">
        <v>209</v>
      </c>
      <c r="M376" s="153"/>
      <c r="N376" s="153">
        <v>209</v>
      </c>
      <c r="O376" s="153"/>
      <c r="P376" s="153"/>
      <c r="Q376" s="153"/>
      <c r="R376" s="285"/>
      <c r="S376" s="285"/>
      <c r="T376" s="285"/>
      <c r="U376" s="285"/>
      <c r="V376" s="285"/>
      <c r="W376" s="285"/>
      <c r="X376" s="285"/>
      <c r="Y376" s="285"/>
      <c r="Z376" s="285"/>
      <c r="AA376" s="285"/>
      <c r="AB376" s="285"/>
      <c r="AC376" s="285"/>
      <c r="AD376" s="285"/>
      <c r="AE376" s="285"/>
      <c r="AF376" s="285"/>
      <c r="AG376" s="285"/>
      <c r="AH376" s="285"/>
      <c r="AI376" s="285"/>
      <c r="AJ376" s="285"/>
      <c r="AK376" s="285"/>
      <c r="AL376" s="285"/>
      <c r="AM376" s="285"/>
      <c r="AN376" s="285"/>
      <c r="AO376" s="285"/>
      <c r="AP376" s="285"/>
      <c r="AQ376" s="285"/>
      <c r="AR376" s="285"/>
    </row>
    <row r="377" spans="1:44" x14ac:dyDescent="0.25">
      <c r="A377" s="333"/>
      <c r="B377" s="353"/>
      <c r="C377" s="354"/>
      <c r="D377" s="354"/>
      <c r="E377" s="354"/>
      <c r="F377" s="354"/>
      <c r="G377" s="354"/>
      <c r="H377" s="299" t="s">
        <v>1</v>
      </c>
      <c r="I377" s="153">
        <v>0</v>
      </c>
      <c r="J377" s="153"/>
      <c r="K377" s="153"/>
      <c r="L377" s="153">
        <v>1200</v>
      </c>
      <c r="M377" s="153"/>
      <c r="N377" s="153">
        <v>1200</v>
      </c>
      <c r="O377" s="153"/>
      <c r="P377" s="153"/>
      <c r="Q377" s="153"/>
      <c r="R377" s="285"/>
      <c r="S377" s="285"/>
      <c r="T377" s="285"/>
      <c r="U377" s="285"/>
      <c r="V377" s="285"/>
      <c r="W377" s="285"/>
      <c r="X377" s="285"/>
      <c r="Y377" s="285"/>
      <c r="Z377" s="285"/>
      <c r="AA377" s="285"/>
      <c r="AB377" s="285"/>
      <c r="AC377" s="285"/>
      <c r="AD377" s="285"/>
      <c r="AE377" s="285"/>
      <c r="AF377" s="285"/>
      <c r="AG377" s="285"/>
      <c r="AH377" s="285"/>
      <c r="AI377" s="285"/>
      <c r="AJ377" s="285"/>
      <c r="AK377" s="285"/>
      <c r="AL377" s="285"/>
      <c r="AM377" s="285"/>
      <c r="AN377" s="285"/>
      <c r="AO377" s="285"/>
      <c r="AP377" s="285"/>
      <c r="AQ377" s="285"/>
      <c r="AR377" s="285"/>
    </row>
    <row r="378" spans="1:44" ht="148.5" customHeight="1" x14ac:dyDescent="0.25">
      <c r="A378" s="333"/>
      <c r="B378" s="353"/>
      <c r="C378" s="354"/>
      <c r="D378" s="354"/>
      <c r="E378" s="354"/>
      <c r="F378" s="354"/>
      <c r="G378" s="354"/>
      <c r="H378" s="299" t="s">
        <v>90</v>
      </c>
      <c r="I378" s="153">
        <v>0</v>
      </c>
      <c r="J378" s="153"/>
      <c r="K378" s="153"/>
      <c r="L378" s="153">
        <v>5321</v>
      </c>
      <c r="M378" s="153"/>
      <c r="N378" s="153">
        <v>5321</v>
      </c>
      <c r="O378" s="153"/>
      <c r="P378" s="153"/>
      <c r="Q378" s="153"/>
      <c r="R378" s="285"/>
      <c r="S378" s="285"/>
      <c r="T378" s="285"/>
      <c r="U378" s="285"/>
      <c r="V378" s="285"/>
      <c r="W378" s="285"/>
      <c r="X378" s="285"/>
      <c r="Y378" s="285"/>
      <c r="Z378" s="285"/>
      <c r="AA378" s="285"/>
      <c r="AB378" s="285"/>
      <c r="AC378" s="285"/>
      <c r="AD378" s="285"/>
      <c r="AE378" s="285"/>
      <c r="AF378" s="285"/>
      <c r="AG378" s="285"/>
      <c r="AH378" s="285"/>
      <c r="AI378" s="285"/>
      <c r="AJ378" s="285"/>
      <c r="AK378" s="285"/>
      <c r="AL378" s="285"/>
      <c r="AM378" s="285"/>
      <c r="AN378" s="285"/>
      <c r="AO378" s="285"/>
      <c r="AP378" s="285"/>
      <c r="AQ378" s="285"/>
      <c r="AR378" s="285"/>
    </row>
    <row r="379" spans="1:44" x14ac:dyDescent="0.25">
      <c r="A379" s="333"/>
      <c r="B379" s="353" t="s">
        <v>10</v>
      </c>
      <c r="C379" s="354" t="s">
        <v>283</v>
      </c>
      <c r="D379" s="354" t="s">
        <v>99</v>
      </c>
      <c r="E379" s="354" t="s">
        <v>373</v>
      </c>
      <c r="F379" s="354" t="s">
        <v>195</v>
      </c>
      <c r="G379" s="354" t="s">
        <v>187</v>
      </c>
      <c r="H379" s="277" t="s">
        <v>94</v>
      </c>
      <c r="I379" s="153">
        <v>0</v>
      </c>
      <c r="J379" s="153"/>
      <c r="K379" s="153"/>
      <c r="L379" s="153">
        <v>468</v>
      </c>
      <c r="M379" s="153"/>
      <c r="N379" s="153">
        <v>620</v>
      </c>
      <c r="O379" s="153"/>
      <c r="P379" s="153"/>
      <c r="Q379" s="153"/>
      <c r="R379" s="285"/>
      <c r="S379" s="285"/>
      <c r="T379" s="285"/>
      <c r="U379" s="285"/>
      <c r="V379" s="285"/>
      <c r="W379" s="285"/>
      <c r="X379" s="285"/>
      <c r="Y379" s="285"/>
      <c r="Z379" s="285"/>
      <c r="AA379" s="285"/>
      <c r="AB379" s="285"/>
      <c r="AC379" s="285"/>
      <c r="AD379" s="285"/>
      <c r="AE379" s="285"/>
      <c r="AF379" s="285"/>
      <c r="AG379" s="285"/>
      <c r="AH379" s="285"/>
      <c r="AI379" s="285"/>
      <c r="AJ379" s="285"/>
      <c r="AK379" s="285"/>
      <c r="AL379" s="285"/>
      <c r="AM379" s="285"/>
      <c r="AN379" s="285"/>
      <c r="AO379" s="285"/>
      <c r="AP379" s="285"/>
      <c r="AQ379" s="285"/>
      <c r="AR379" s="285"/>
    </row>
    <row r="380" spans="1:44" x14ac:dyDescent="0.25">
      <c r="A380" s="333"/>
      <c r="B380" s="353"/>
      <c r="C380" s="354"/>
      <c r="D380" s="354"/>
      <c r="E380" s="354"/>
      <c r="F380" s="354"/>
      <c r="G380" s="354"/>
      <c r="H380" s="305"/>
      <c r="I380" s="153"/>
      <c r="J380" s="153"/>
      <c r="K380" s="153"/>
      <c r="L380" s="153"/>
      <c r="M380" s="153"/>
      <c r="N380" s="153"/>
      <c r="O380" s="153"/>
      <c r="P380" s="153"/>
      <c r="Q380" s="153"/>
      <c r="R380" s="285"/>
      <c r="S380" s="285"/>
      <c r="T380" s="285"/>
      <c r="U380" s="285"/>
      <c r="V380" s="285"/>
      <c r="W380" s="285"/>
      <c r="X380" s="285"/>
      <c r="Y380" s="285"/>
      <c r="Z380" s="285"/>
      <c r="AA380" s="285"/>
      <c r="AB380" s="285"/>
      <c r="AC380" s="285"/>
      <c r="AD380" s="285"/>
      <c r="AE380" s="285"/>
      <c r="AF380" s="285"/>
      <c r="AG380" s="285"/>
      <c r="AH380" s="285"/>
      <c r="AI380" s="285"/>
      <c r="AJ380" s="285"/>
      <c r="AK380" s="285"/>
      <c r="AL380" s="285"/>
      <c r="AM380" s="285"/>
      <c r="AN380" s="285"/>
      <c r="AO380" s="285"/>
      <c r="AP380" s="285"/>
      <c r="AQ380" s="285"/>
      <c r="AR380" s="285"/>
    </row>
    <row r="381" spans="1:44" x14ac:dyDescent="0.25">
      <c r="A381" s="333"/>
      <c r="B381" s="353"/>
      <c r="C381" s="354"/>
      <c r="D381" s="354"/>
      <c r="E381" s="354"/>
      <c r="F381" s="354"/>
      <c r="G381" s="354"/>
      <c r="H381" s="305"/>
      <c r="I381" s="153"/>
      <c r="J381" s="153"/>
      <c r="K381" s="153"/>
      <c r="L381" s="153"/>
      <c r="M381" s="153"/>
      <c r="N381" s="153"/>
      <c r="O381" s="153"/>
      <c r="P381" s="153"/>
      <c r="Q381" s="153"/>
      <c r="R381" s="285"/>
      <c r="S381" s="285"/>
      <c r="T381" s="285"/>
      <c r="U381" s="285"/>
      <c r="V381" s="285"/>
      <c r="W381" s="285"/>
      <c r="X381" s="285"/>
      <c r="Y381" s="285"/>
      <c r="Z381" s="285"/>
      <c r="AA381" s="285"/>
      <c r="AB381" s="285"/>
      <c r="AC381" s="285"/>
      <c r="AD381" s="285"/>
      <c r="AE381" s="285"/>
      <c r="AF381" s="285"/>
      <c r="AG381" s="285"/>
      <c r="AH381" s="285"/>
      <c r="AI381" s="285"/>
      <c r="AJ381" s="285"/>
      <c r="AK381" s="285"/>
      <c r="AL381" s="285"/>
      <c r="AM381" s="285"/>
      <c r="AN381" s="285"/>
      <c r="AO381" s="285"/>
      <c r="AP381" s="285"/>
      <c r="AQ381" s="285"/>
      <c r="AR381" s="285"/>
    </row>
    <row r="382" spans="1:44" ht="69.599999999999994" customHeight="1" x14ac:dyDescent="0.25">
      <c r="A382" s="333"/>
      <c r="B382" s="353"/>
      <c r="C382" s="354"/>
      <c r="D382" s="354"/>
      <c r="E382" s="354"/>
      <c r="F382" s="354"/>
      <c r="G382" s="354"/>
      <c r="H382" s="305"/>
      <c r="I382" s="153"/>
      <c r="J382" s="153"/>
      <c r="K382" s="153"/>
      <c r="L382" s="153"/>
      <c r="M382" s="153"/>
      <c r="N382" s="153"/>
      <c r="O382" s="153"/>
      <c r="P382" s="153"/>
      <c r="Q382" s="153"/>
      <c r="R382" s="285"/>
      <c r="S382" s="285"/>
      <c r="T382" s="285"/>
      <c r="U382" s="285"/>
      <c r="V382" s="285"/>
      <c r="W382" s="285"/>
      <c r="X382" s="285"/>
      <c r="Y382" s="285"/>
      <c r="Z382" s="285"/>
      <c r="AA382" s="285"/>
      <c r="AB382" s="285"/>
      <c r="AC382" s="285"/>
      <c r="AD382" s="285"/>
      <c r="AE382" s="285"/>
      <c r="AF382" s="285"/>
      <c r="AG382" s="285"/>
      <c r="AH382" s="285"/>
      <c r="AI382" s="285"/>
      <c r="AJ382" s="285"/>
      <c r="AK382" s="285"/>
      <c r="AL382" s="285"/>
      <c r="AM382" s="285"/>
      <c r="AN382" s="285"/>
      <c r="AO382" s="285"/>
      <c r="AP382" s="285"/>
      <c r="AQ382" s="285"/>
      <c r="AR382" s="285"/>
    </row>
    <row r="383" spans="1:44" ht="15" customHeight="1" x14ac:dyDescent="0.25">
      <c r="A383" s="333"/>
      <c r="B383" s="367" t="s">
        <v>14</v>
      </c>
      <c r="C383" s="370" t="s">
        <v>344</v>
      </c>
      <c r="D383" s="370" t="s">
        <v>103</v>
      </c>
      <c r="E383" s="370" t="s">
        <v>377</v>
      </c>
      <c r="F383" s="370" t="s">
        <v>378</v>
      </c>
      <c r="G383" s="373" t="s">
        <v>187</v>
      </c>
      <c r="H383" s="309" t="s">
        <v>264</v>
      </c>
      <c r="I383" s="167"/>
      <c r="J383" s="164"/>
      <c r="K383" s="164"/>
      <c r="L383" s="164"/>
      <c r="N383" s="164">
        <v>251</v>
      </c>
      <c r="O383" s="164"/>
      <c r="P383" s="164"/>
      <c r="Q383" s="164"/>
      <c r="R383" s="285"/>
      <c r="S383" s="285"/>
      <c r="T383" s="285"/>
      <c r="U383" s="285"/>
      <c r="V383" s="285"/>
      <c r="W383" s="285"/>
      <c r="X383" s="285"/>
      <c r="Y383" s="285"/>
      <c r="Z383" s="285"/>
      <c r="AA383" s="285"/>
      <c r="AB383" s="285"/>
      <c r="AC383" s="285"/>
      <c r="AD383" s="285"/>
      <c r="AE383" s="285"/>
      <c r="AF383" s="285"/>
      <c r="AG383" s="285"/>
      <c r="AH383" s="285"/>
      <c r="AI383" s="285"/>
      <c r="AJ383" s="285"/>
      <c r="AK383" s="285"/>
      <c r="AL383" s="285"/>
      <c r="AM383" s="285"/>
      <c r="AN383" s="285"/>
      <c r="AO383" s="285"/>
      <c r="AP383" s="285"/>
      <c r="AQ383" s="285"/>
      <c r="AR383" s="285"/>
    </row>
    <row r="384" spans="1:44" x14ac:dyDescent="0.25">
      <c r="A384" s="333"/>
      <c r="B384" s="368"/>
      <c r="C384" s="371"/>
      <c r="D384" s="371"/>
      <c r="E384" s="371"/>
      <c r="F384" s="371"/>
      <c r="G384" s="374"/>
      <c r="H384" s="299"/>
      <c r="I384" s="167"/>
      <c r="J384" s="164"/>
      <c r="K384" s="164"/>
      <c r="L384" s="164"/>
      <c r="M384" s="164"/>
      <c r="N384" s="164"/>
      <c r="O384" s="164"/>
      <c r="P384" s="164"/>
      <c r="Q384" s="164"/>
      <c r="R384" s="285"/>
      <c r="S384" s="285"/>
      <c r="T384" s="285"/>
      <c r="U384" s="285"/>
      <c r="V384" s="285"/>
      <c r="W384" s="285"/>
      <c r="X384" s="285"/>
      <c r="Y384" s="285"/>
      <c r="Z384" s="285"/>
      <c r="AA384" s="285"/>
      <c r="AB384" s="285"/>
      <c r="AC384" s="285"/>
      <c r="AD384" s="285"/>
      <c r="AE384" s="285"/>
      <c r="AF384" s="285"/>
      <c r="AG384" s="285"/>
      <c r="AH384" s="285"/>
      <c r="AI384" s="285"/>
      <c r="AJ384" s="285"/>
      <c r="AK384" s="285"/>
      <c r="AL384" s="285"/>
      <c r="AM384" s="285"/>
      <c r="AN384" s="285"/>
      <c r="AO384" s="285"/>
      <c r="AP384" s="285"/>
      <c r="AQ384" s="285"/>
      <c r="AR384" s="285"/>
    </row>
    <row r="385" spans="1:44" x14ac:dyDescent="0.25">
      <c r="A385" s="333"/>
      <c r="B385" s="368"/>
      <c r="C385" s="371"/>
      <c r="D385" s="371"/>
      <c r="E385" s="371"/>
      <c r="F385" s="371"/>
      <c r="G385" s="374"/>
      <c r="H385" s="299"/>
      <c r="I385" s="167"/>
      <c r="J385" s="164"/>
      <c r="K385" s="164"/>
      <c r="L385" s="164"/>
      <c r="M385" s="164"/>
      <c r="N385" s="164"/>
      <c r="O385" s="164"/>
      <c r="P385" s="164"/>
      <c r="Q385" s="164"/>
      <c r="R385" s="285"/>
      <c r="S385" s="285"/>
      <c r="T385" s="285"/>
      <c r="U385" s="285"/>
      <c r="V385" s="285"/>
      <c r="W385" s="285"/>
      <c r="X385" s="285"/>
      <c r="Y385" s="285"/>
      <c r="Z385" s="285"/>
      <c r="AA385" s="285"/>
      <c r="AB385" s="285"/>
      <c r="AC385" s="285"/>
      <c r="AD385" s="285"/>
      <c r="AE385" s="285"/>
      <c r="AF385" s="285"/>
      <c r="AG385" s="285"/>
      <c r="AH385" s="285"/>
      <c r="AI385" s="285"/>
      <c r="AJ385" s="285"/>
      <c r="AK385" s="285"/>
      <c r="AL385" s="285"/>
      <c r="AM385" s="285"/>
      <c r="AN385" s="285"/>
      <c r="AO385" s="285"/>
      <c r="AP385" s="285"/>
      <c r="AQ385" s="285"/>
      <c r="AR385" s="285"/>
    </row>
    <row r="386" spans="1:44" ht="42.75" customHeight="1" x14ac:dyDescent="0.25">
      <c r="A386" s="333"/>
      <c r="B386" s="369"/>
      <c r="C386" s="372"/>
      <c r="D386" s="372"/>
      <c r="E386" s="372"/>
      <c r="F386" s="372"/>
      <c r="G386" s="375"/>
      <c r="H386" s="299"/>
      <c r="I386" s="167"/>
      <c r="J386" s="164"/>
      <c r="K386" s="164"/>
      <c r="L386" s="164"/>
      <c r="M386" s="164"/>
      <c r="N386" s="164"/>
      <c r="O386" s="164"/>
      <c r="P386" s="164"/>
      <c r="Q386" s="164"/>
      <c r="R386" s="285"/>
      <c r="S386" s="285"/>
      <c r="T386" s="285"/>
      <c r="U386" s="285"/>
      <c r="V386" s="285"/>
      <c r="W386" s="285"/>
      <c r="X386" s="285"/>
      <c r="Y386" s="285"/>
      <c r="Z386" s="285"/>
      <c r="AA386" s="285"/>
      <c r="AB386" s="285"/>
      <c r="AC386" s="285"/>
      <c r="AD386" s="285"/>
      <c r="AE386" s="285"/>
      <c r="AF386" s="285"/>
      <c r="AG386" s="285"/>
      <c r="AH386" s="285"/>
      <c r="AI386" s="285"/>
      <c r="AJ386" s="285"/>
      <c r="AK386" s="285"/>
      <c r="AL386" s="285"/>
      <c r="AM386" s="285"/>
      <c r="AN386" s="285"/>
      <c r="AO386" s="285"/>
      <c r="AP386" s="285"/>
      <c r="AQ386" s="285"/>
      <c r="AR386" s="285"/>
    </row>
    <row r="387" spans="1:44" x14ac:dyDescent="0.25">
      <c r="A387" s="112"/>
      <c r="B387" s="112"/>
      <c r="C387" s="300"/>
      <c r="D387" s="300"/>
      <c r="E387" s="300"/>
      <c r="F387" s="300"/>
      <c r="G387" s="300"/>
      <c r="H387" s="300"/>
      <c r="I387" s="112"/>
      <c r="J387" s="112"/>
      <c r="K387" s="112"/>
      <c r="L387" s="112"/>
      <c r="M387" s="112"/>
      <c r="N387" s="112"/>
      <c r="O387" s="112"/>
      <c r="P387" s="112"/>
      <c r="Q387" s="112"/>
      <c r="R387" s="285"/>
      <c r="S387" s="285"/>
      <c r="T387" s="285"/>
      <c r="U387" s="285"/>
      <c r="V387" s="285"/>
      <c r="W387" s="285"/>
      <c r="X387" s="285"/>
      <c r="Y387" s="285"/>
      <c r="Z387" s="285"/>
      <c r="AA387" s="285"/>
      <c r="AB387" s="285"/>
      <c r="AC387" s="285"/>
      <c r="AD387" s="285"/>
      <c r="AE387" s="285"/>
      <c r="AF387" s="285"/>
      <c r="AG387" s="285"/>
      <c r="AH387" s="285"/>
      <c r="AI387" s="285"/>
      <c r="AJ387" s="285"/>
      <c r="AK387" s="285"/>
      <c r="AL387" s="285"/>
      <c r="AM387" s="285"/>
      <c r="AN387" s="285"/>
      <c r="AO387" s="285"/>
      <c r="AP387" s="285"/>
      <c r="AQ387" s="285"/>
      <c r="AR387" s="285"/>
    </row>
    <row r="388" spans="1:44" x14ac:dyDescent="0.25">
      <c r="A388" s="17" t="s">
        <v>196</v>
      </c>
      <c r="B388" s="233"/>
      <c r="C388" s="233"/>
      <c r="D388" s="233"/>
      <c r="E388" s="233"/>
      <c r="F388" s="233"/>
      <c r="G388" s="234"/>
      <c r="H388" s="235"/>
      <c r="I388" s="235"/>
      <c r="J388" s="235"/>
      <c r="K388" s="235"/>
      <c r="L388" s="235"/>
      <c r="M388" s="235"/>
      <c r="N388" s="235"/>
      <c r="O388" s="235"/>
      <c r="P388" s="112"/>
      <c r="Q388" s="112"/>
      <c r="R388" s="285"/>
      <c r="S388" s="285"/>
      <c r="T388" s="285"/>
      <c r="U388" s="285"/>
      <c r="V388" s="285"/>
      <c r="W388" s="285"/>
      <c r="X388" s="285"/>
      <c r="Y388" s="285"/>
      <c r="Z388" s="285"/>
      <c r="AA388" s="285"/>
      <c r="AB388" s="285"/>
      <c r="AC388" s="285"/>
      <c r="AD388" s="285"/>
      <c r="AE388" s="285"/>
      <c r="AF388" s="285"/>
      <c r="AG388" s="285"/>
      <c r="AH388" s="285"/>
      <c r="AI388" s="285"/>
      <c r="AJ388" s="285"/>
      <c r="AK388" s="285"/>
      <c r="AL388" s="285"/>
      <c r="AM388" s="285"/>
      <c r="AN388" s="285"/>
      <c r="AO388" s="285"/>
      <c r="AP388" s="285"/>
      <c r="AQ388" s="285"/>
      <c r="AR388" s="285"/>
    </row>
    <row r="389" spans="1:44" x14ac:dyDescent="0.25">
      <c r="A389" s="338" t="s">
        <v>197</v>
      </c>
      <c r="B389" s="338"/>
      <c r="C389" s="338"/>
      <c r="D389" s="338"/>
      <c r="E389" s="338"/>
      <c r="F389" s="338"/>
      <c r="G389" s="338"/>
      <c r="H389" s="338"/>
      <c r="I389" s="338"/>
      <c r="J389" s="338"/>
      <c r="K389" s="338"/>
      <c r="L389" s="338"/>
      <c r="M389" s="338"/>
      <c r="N389" s="338"/>
      <c r="O389" s="338"/>
      <c r="P389" s="338"/>
      <c r="Q389" s="338"/>
      <c r="R389" s="285"/>
      <c r="S389" s="285"/>
      <c r="T389" s="285"/>
      <c r="U389" s="285"/>
      <c r="V389" s="285"/>
      <c r="W389" s="285"/>
      <c r="X389" s="285"/>
      <c r="Y389" s="285"/>
      <c r="Z389" s="285"/>
      <c r="AA389" s="285"/>
      <c r="AB389" s="285"/>
      <c r="AC389" s="285"/>
      <c r="AD389" s="285"/>
      <c r="AE389" s="285"/>
      <c r="AF389" s="285"/>
      <c r="AG389" s="285"/>
      <c r="AH389" s="285"/>
      <c r="AI389" s="285"/>
      <c r="AJ389" s="285"/>
      <c r="AK389" s="285"/>
      <c r="AL389" s="285"/>
      <c r="AM389" s="285"/>
      <c r="AN389" s="285"/>
      <c r="AO389" s="285"/>
      <c r="AP389" s="285"/>
      <c r="AQ389" s="285"/>
      <c r="AR389" s="285"/>
    </row>
    <row r="390" spans="1:44" x14ac:dyDescent="0.25">
      <c r="A390" s="338" t="s">
        <v>284</v>
      </c>
      <c r="B390" s="338"/>
      <c r="C390" s="338"/>
      <c r="D390" s="338"/>
      <c r="E390" s="338"/>
      <c r="F390" s="338"/>
      <c r="G390" s="338"/>
      <c r="H390" s="338"/>
      <c r="I390" s="338"/>
      <c r="J390" s="338"/>
      <c r="K390" s="338"/>
      <c r="L390" s="338"/>
      <c r="M390" s="338"/>
      <c r="N390" s="338"/>
      <c r="O390" s="338"/>
      <c r="P390" s="338"/>
      <c r="Q390" s="338"/>
      <c r="R390" s="285"/>
      <c r="S390" s="285"/>
      <c r="T390" s="285"/>
      <c r="U390" s="285"/>
      <c r="V390" s="285"/>
      <c r="W390" s="285"/>
      <c r="X390" s="285"/>
      <c r="Y390" s="285"/>
      <c r="Z390" s="285"/>
      <c r="AA390" s="285"/>
      <c r="AB390" s="285"/>
      <c r="AC390" s="285"/>
      <c r="AD390" s="285"/>
      <c r="AE390" s="285"/>
      <c r="AF390" s="285"/>
      <c r="AG390" s="285"/>
      <c r="AH390" s="285"/>
      <c r="AI390" s="285"/>
      <c r="AJ390" s="285"/>
      <c r="AK390" s="285"/>
      <c r="AL390" s="285"/>
      <c r="AM390" s="285"/>
      <c r="AN390" s="285"/>
      <c r="AO390" s="285"/>
      <c r="AP390" s="285"/>
      <c r="AQ390" s="285"/>
      <c r="AR390" s="285"/>
    </row>
    <row r="391" spans="1:44" x14ac:dyDescent="0.25">
      <c r="A391" s="338" t="s">
        <v>345</v>
      </c>
      <c r="B391" s="338"/>
      <c r="C391" s="338"/>
      <c r="D391" s="338"/>
      <c r="E391" s="338"/>
      <c r="F391" s="338"/>
      <c r="G391" s="338"/>
      <c r="H391" s="338"/>
      <c r="I391" s="338"/>
      <c r="J391" s="338"/>
      <c r="K391" s="338"/>
      <c r="L391" s="338"/>
      <c r="M391" s="338"/>
      <c r="N391" s="338"/>
      <c r="O391" s="338"/>
      <c r="P391" s="338"/>
      <c r="Q391" s="338"/>
      <c r="R391" s="285"/>
      <c r="S391" s="285"/>
      <c r="T391" s="285"/>
      <c r="U391" s="285"/>
      <c r="V391" s="285"/>
      <c r="W391" s="285"/>
      <c r="X391" s="285"/>
      <c r="Y391" s="285"/>
      <c r="Z391" s="285"/>
      <c r="AA391" s="285"/>
      <c r="AB391" s="285"/>
      <c r="AC391" s="285"/>
      <c r="AD391" s="285"/>
      <c r="AE391" s="285"/>
      <c r="AF391" s="285"/>
      <c r="AG391" s="285"/>
      <c r="AH391" s="285"/>
      <c r="AI391" s="285"/>
      <c r="AJ391" s="285"/>
      <c r="AK391" s="285"/>
      <c r="AL391" s="285"/>
      <c r="AM391" s="285"/>
      <c r="AN391" s="285"/>
      <c r="AO391" s="285"/>
      <c r="AP391" s="285"/>
      <c r="AQ391" s="285"/>
      <c r="AR391" s="285"/>
    </row>
    <row r="392" spans="1:44" x14ac:dyDescent="0.25">
      <c r="A392" s="112"/>
      <c r="B392" s="251"/>
      <c r="C392" s="251"/>
      <c r="D392" s="251"/>
      <c r="E392" s="251"/>
      <c r="F392" s="251"/>
      <c r="G392" s="251"/>
      <c r="H392" s="251"/>
      <c r="I392" s="251"/>
      <c r="J392" s="349">
        <v>2017</v>
      </c>
      <c r="K392" s="349"/>
      <c r="L392" s="350">
        <v>2018</v>
      </c>
      <c r="M392" s="351"/>
      <c r="N392" s="352">
        <v>2019</v>
      </c>
      <c r="O392" s="351"/>
      <c r="P392" s="352">
        <v>2020</v>
      </c>
      <c r="Q392" s="351"/>
      <c r="R392" s="285"/>
      <c r="S392" s="285"/>
      <c r="T392" s="285"/>
      <c r="U392" s="285"/>
      <c r="V392" s="285"/>
      <c r="W392" s="285"/>
      <c r="X392" s="285"/>
      <c r="Y392" s="285"/>
      <c r="Z392" s="285"/>
      <c r="AA392" s="285"/>
      <c r="AB392" s="285"/>
      <c r="AC392" s="285"/>
      <c r="AD392" s="285"/>
      <c r="AE392" s="285"/>
      <c r="AF392" s="285"/>
      <c r="AG392" s="285"/>
      <c r="AH392" s="285"/>
      <c r="AI392" s="285"/>
      <c r="AJ392" s="285"/>
      <c r="AK392" s="285"/>
      <c r="AL392" s="285"/>
      <c r="AM392" s="285"/>
      <c r="AN392" s="285"/>
      <c r="AO392" s="285"/>
      <c r="AP392" s="285"/>
      <c r="AQ392" s="285"/>
      <c r="AR392" s="285"/>
    </row>
    <row r="393" spans="1:44" x14ac:dyDescent="0.25">
      <c r="A393" s="262" t="s">
        <v>2</v>
      </c>
      <c r="B393" s="242" t="s">
        <v>3</v>
      </c>
      <c r="C393" s="275" t="s">
        <v>4</v>
      </c>
      <c r="D393" s="275" t="s">
        <v>69</v>
      </c>
      <c r="E393" s="275" t="s">
        <v>67</v>
      </c>
      <c r="F393" s="275" t="s">
        <v>68</v>
      </c>
      <c r="G393" s="275" t="s">
        <v>70</v>
      </c>
      <c r="H393" s="276" t="s">
        <v>95</v>
      </c>
      <c r="I393" s="245" t="s">
        <v>5</v>
      </c>
      <c r="J393" s="272" t="s">
        <v>105</v>
      </c>
      <c r="K393" s="273" t="s">
        <v>285</v>
      </c>
      <c r="L393" s="243" t="s">
        <v>105</v>
      </c>
      <c r="M393" s="243" t="s">
        <v>285</v>
      </c>
      <c r="N393" s="243" t="s">
        <v>105</v>
      </c>
      <c r="O393" s="243" t="s">
        <v>285</v>
      </c>
      <c r="P393" s="243" t="s">
        <v>105</v>
      </c>
      <c r="Q393" s="243" t="s">
        <v>285</v>
      </c>
      <c r="R393" s="285"/>
      <c r="S393" s="285"/>
      <c r="T393" s="285"/>
      <c r="U393" s="285"/>
      <c r="V393" s="285"/>
      <c r="W393" s="285"/>
      <c r="X393" s="285"/>
      <c r="Y393" s="285"/>
      <c r="Z393" s="285"/>
      <c r="AA393" s="285"/>
      <c r="AB393" s="285"/>
      <c r="AC393" s="285"/>
      <c r="AD393" s="285"/>
      <c r="AE393" s="285"/>
      <c r="AF393" s="285"/>
      <c r="AG393" s="285"/>
      <c r="AH393" s="285"/>
      <c r="AI393" s="285"/>
      <c r="AJ393" s="285"/>
      <c r="AK393" s="285"/>
      <c r="AL393" s="285"/>
      <c r="AM393" s="285"/>
      <c r="AN393" s="285"/>
      <c r="AO393" s="285"/>
      <c r="AP393" s="285"/>
      <c r="AQ393" s="285"/>
      <c r="AR393" s="285"/>
    </row>
    <row r="394" spans="1:44" x14ac:dyDescent="0.25">
      <c r="A394" s="333" t="s">
        <v>374</v>
      </c>
      <c r="B394" s="333" t="s">
        <v>6</v>
      </c>
      <c r="C394" s="354" t="s">
        <v>240</v>
      </c>
      <c r="D394" s="354" t="s">
        <v>88</v>
      </c>
      <c r="E394" s="354" t="s">
        <v>198</v>
      </c>
      <c r="F394" s="354" t="s">
        <v>199</v>
      </c>
      <c r="G394" s="354" t="s">
        <v>187</v>
      </c>
      <c r="H394" s="277" t="s">
        <v>94</v>
      </c>
      <c r="I394" s="153" t="s">
        <v>223</v>
      </c>
      <c r="J394" s="153"/>
      <c r="K394" s="153"/>
      <c r="L394" s="153"/>
      <c r="M394" s="153"/>
      <c r="N394" s="279">
        <v>0.5</v>
      </c>
      <c r="O394" s="153"/>
      <c r="P394" s="153"/>
      <c r="Q394" s="153"/>
      <c r="R394" s="285"/>
      <c r="S394" s="285"/>
      <c r="T394" s="285"/>
      <c r="U394" s="285"/>
      <c r="V394" s="285"/>
      <c r="W394" s="285"/>
      <c r="X394" s="285"/>
      <c r="Y394" s="285"/>
      <c r="Z394" s="285"/>
      <c r="AA394" s="285"/>
      <c r="AB394" s="285"/>
      <c r="AC394" s="285"/>
      <c r="AD394" s="285"/>
      <c r="AE394" s="285"/>
      <c r="AF394" s="285"/>
      <c r="AG394" s="285"/>
      <c r="AH394" s="285"/>
      <c r="AI394" s="285"/>
      <c r="AJ394" s="285"/>
      <c r="AK394" s="285"/>
      <c r="AL394" s="285"/>
      <c r="AM394" s="285"/>
      <c r="AN394" s="285"/>
      <c r="AO394" s="285"/>
      <c r="AP394" s="285"/>
      <c r="AQ394" s="285"/>
      <c r="AR394" s="285"/>
    </row>
    <row r="395" spans="1:44" x14ac:dyDescent="0.25">
      <c r="A395" s="333"/>
      <c r="B395" s="333"/>
      <c r="C395" s="354"/>
      <c r="D395" s="354"/>
      <c r="E395" s="354"/>
      <c r="F395" s="354"/>
      <c r="G395" s="354"/>
      <c r="H395" s="299"/>
      <c r="I395" s="153"/>
      <c r="J395" s="153"/>
      <c r="K395" s="153"/>
      <c r="L395" s="153"/>
      <c r="M395" s="153"/>
      <c r="N395" s="279">
        <v>0.5</v>
      </c>
      <c r="O395" s="153"/>
      <c r="P395" s="153"/>
      <c r="Q395" s="153"/>
      <c r="R395" s="285"/>
      <c r="S395" s="285"/>
      <c r="T395" s="285"/>
      <c r="U395" s="285"/>
      <c r="V395" s="285"/>
      <c r="W395" s="285"/>
      <c r="X395" s="285"/>
      <c r="Y395" s="285"/>
      <c r="Z395" s="285"/>
      <c r="AA395" s="285"/>
      <c r="AB395" s="285"/>
      <c r="AC395" s="285"/>
      <c r="AD395" s="285"/>
      <c r="AE395" s="285"/>
      <c r="AF395" s="285"/>
      <c r="AG395" s="285"/>
      <c r="AH395" s="285"/>
      <c r="AI395" s="285"/>
      <c r="AJ395" s="285"/>
      <c r="AK395" s="285"/>
      <c r="AL395" s="285"/>
      <c r="AM395" s="285"/>
      <c r="AN395" s="285"/>
      <c r="AO395" s="285"/>
      <c r="AP395" s="285"/>
      <c r="AQ395" s="285"/>
      <c r="AR395" s="285"/>
    </row>
    <row r="396" spans="1:44" x14ac:dyDescent="0.25">
      <c r="A396" s="333"/>
      <c r="B396" s="333"/>
      <c r="C396" s="354"/>
      <c r="D396" s="354"/>
      <c r="E396" s="354"/>
      <c r="F396" s="354"/>
      <c r="G396" s="354"/>
      <c r="H396" s="299"/>
      <c r="I396" s="153"/>
      <c r="J396" s="153"/>
      <c r="K396" s="153"/>
      <c r="L396" s="153"/>
      <c r="M396" s="153"/>
      <c r="N396" s="279">
        <v>0.5</v>
      </c>
      <c r="O396" s="153"/>
      <c r="P396" s="153"/>
      <c r="Q396" s="153"/>
      <c r="R396" s="285"/>
      <c r="S396" s="285"/>
      <c r="T396" s="285"/>
      <c r="U396" s="285"/>
      <c r="V396" s="285"/>
      <c r="W396" s="285"/>
      <c r="X396" s="285"/>
      <c r="Y396" s="285"/>
      <c r="Z396" s="285"/>
      <c r="AA396" s="285"/>
      <c r="AB396" s="285"/>
      <c r="AC396" s="285"/>
      <c r="AD396" s="285"/>
      <c r="AE396" s="285"/>
      <c r="AF396" s="285"/>
      <c r="AG396" s="285"/>
      <c r="AH396" s="285"/>
      <c r="AI396" s="285"/>
      <c r="AJ396" s="285"/>
      <c r="AK396" s="285"/>
      <c r="AL396" s="285"/>
      <c r="AM396" s="285"/>
      <c r="AN396" s="285"/>
      <c r="AO396" s="285"/>
      <c r="AP396" s="285"/>
      <c r="AQ396" s="285"/>
      <c r="AR396" s="285"/>
    </row>
    <row r="397" spans="1:44" x14ac:dyDescent="0.25">
      <c r="A397" s="333"/>
      <c r="B397" s="333"/>
      <c r="C397" s="354"/>
      <c r="D397" s="354"/>
      <c r="E397" s="354"/>
      <c r="F397" s="354"/>
      <c r="G397" s="354"/>
      <c r="H397" s="299"/>
      <c r="I397" s="153"/>
      <c r="J397" s="153"/>
      <c r="K397" s="153"/>
      <c r="L397" s="153"/>
      <c r="M397" s="153"/>
      <c r="N397" s="279">
        <v>0.5</v>
      </c>
      <c r="O397" s="153"/>
      <c r="P397" s="153"/>
      <c r="Q397" s="153"/>
      <c r="R397" s="285"/>
      <c r="S397" s="285"/>
      <c r="T397" s="285"/>
      <c r="U397" s="285"/>
      <c r="V397" s="285"/>
      <c r="W397" s="285"/>
      <c r="X397" s="285"/>
      <c r="Y397" s="285"/>
      <c r="Z397" s="285"/>
      <c r="AA397" s="285"/>
      <c r="AB397" s="285"/>
      <c r="AC397" s="285"/>
      <c r="AD397" s="285"/>
      <c r="AE397" s="285"/>
      <c r="AF397" s="285"/>
      <c r="AG397" s="285"/>
      <c r="AH397" s="285"/>
      <c r="AI397" s="285"/>
      <c r="AJ397" s="285"/>
      <c r="AK397" s="285"/>
      <c r="AL397" s="285"/>
      <c r="AM397" s="285"/>
      <c r="AN397" s="285"/>
      <c r="AO397" s="285"/>
      <c r="AP397" s="285"/>
      <c r="AQ397" s="285"/>
      <c r="AR397" s="285"/>
    </row>
    <row r="398" spans="1:44" x14ac:dyDescent="0.25">
      <c r="A398" s="333"/>
      <c r="B398" s="333" t="s">
        <v>9</v>
      </c>
      <c r="C398" s="354" t="s">
        <v>200</v>
      </c>
      <c r="D398" s="354" t="s">
        <v>99</v>
      </c>
      <c r="E398" s="354" t="s">
        <v>201</v>
      </c>
      <c r="F398" s="354" t="s">
        <v>79</v>
      </c>
      <c r="G398" s="354" t="s">
        <v>193</v>
      </c>
      <c r="H398" s="309" t="s">
        <v>264</v>
      </c>
      <c r="I398" s="280"/>
      <c r="J398" s="153"/>
      <c r="K398" s="153"/>
      <c r="L398" s="153"/>
      <c r="M398" s="153"/>
      <c r="N398" s="153"/>
      <c r="O398" s="153"/>
      <c r="P398" s="153"/>
      <c r="Q398" s="153"/>
      <c r="R398" s="285"/>
      <c r="S398" s="285"/>
      <c r="T398" s="285"/>
      <c r="U398" s="285"/>
      <c r="V398" s="285"/>
      <c r="W398" s="285"/>
      <c r="X398" s="285"/>
      <c r="Y398" s="285"/>
      <c r="Z398" s="285"/>
      <c r="AA398" s="285"/>
      <c r="AB398" s="285"/>
      <c r="AC398" s="285"/>
      <c r="AD398" s="285"/>
      <c r="AE398" s="285"/>
      <c r="AF398" s="285"/>
      <c r="AG398" s="285"/>
      <c r="AH398" s="285"/>
      <c r="AI398" s="285"/>
      <c r="AJ398" s="285"/>
      <c r="AK398" s="285"/>
      <c r="AL398" s="285"/>
      <c r="AM398" s="285"/>
      <c r="AN398" s="285"/>
      <c r="AO398" s="285"/>
      <c r="AP398" s="285"/>
      <c r="AQ398" s="285"/>
      <c r="AR398" s="285"/>
    </row>
    <row r="399" spans="1:44" x14ac:dyDescent="0.25">
      <c r="A399" s="333"/>
      <c r="B399" s="333"/>
      <c r="C399" s="354"/>
      <c r="D399" s="354"/>
      <c r="E399" s="354"/>
      <c r="F399" s="354"/>
      <c r="G399" s="354"/>
      <c r="H399" s="299" t="s">
        <v>89</v>
      </c>
      <c r="I399" s="280">
        <v>0</v>
      </c>
      <c r="J399" s="153"/>
      <c r="K399" s="153"/>
      <c r="L399" s="153">
        <v>38880</v>
      </c>
      <c r="M399" s="153"/>
      <c r="N399" s="153">
        <v>38880</v>
      </c>
      <c r="O399" s="153"/>
      <c r="P399" s="153"/>
      <c r="Q399" s="153"/>
      <c r="R399" s="285"/>
      <c r="S399" s="285"/>
      <c r="T399" s="285"/>
      <c r="U399" s="285"/>
      <c r="V399" s="285"/>
      <c r="W399" s="285"/>
      <c r="X399" s="285"/>
      <c r="Y399" s="285"/>
      <c r="Z399" s="285"/>
      <c r="AA399" s="285"/>
      <c r="AB399" s="285"/>
      <c r="AC399" s="285"/>
      <c r="AD399" s="285"/>
      <c r="AE399" s="285"/>
      <c r="AF399" s="285"/>
      <c r="AG399" s="285"/>
      <c r="AH399" s="285"/>
      <c r="AI399" s="285"/>
      <c r="AJ399" s="285"/>
      <c r="AK399" s="285"/>
      <c r="AL399" s="285"/>
      <c r="AM399" s="285"/>
      <c r="AN399" s="285"/>
      <c r="AO399" s="285"/>
      <c r="AP399" s="285"/>
      <c r="AQ399" s="285"/>
      <c r="AR399" s="285"/>
    </row>
    <row r="400" spans="1:44" x14ac:dyDescent="0.25">
      <c r="A400" s="333"/>
      <c r="B400" s="333"/>
      <c r="C400" s="354"/>
      <c r="D400" s="354"/>
      <c r="E400" s="354"/>
      <c r="F400" s="354"/>
      <c r="G400" s="354"/>
      <c r="H400" s="299" t="s">
        <v>0</v>
      </c>
      <c r="I400" s="280">
        <v>0</v>
      </c>
      <c r="J400" s="153"/>
      <c r="K400" s="153"/>
      <c r="L400" s="153">
        <v>5685</v>
      </c>
      <c r="M400" s="153"/>
      <c r="N400" s="153">
        <v>5685</v>
      </c>
      <c r="O400" s="153"/>
      <c r="P400" s="153"/>
      <c r="Q400" s="153"/>
      <c r="R400" s="285"/>
      <c r="S400" s="285"/>
      <c r="T400" s="285"/>
      <c r="U400" s="285"/>
      <c r="V400" s="285"/>
      <c r="W400" s="285"/>
      <c r="X400" s="285"/>
      <c r="Y400" s="285"/>
      <c r="Z400" s="285"/>
      <c r="AA400" s="285"/>
      <c r="AB400" s="285"/>
      <c r="AC400" s="285"/>
      <c r="AD400" s="285"/>
      <c r="AE400" s="285"/>
      <c r="AF400" s="285"/>
      <c r="AG400" s="285"/>
      <c r="AH400" s="285"/>
      <c r="AI400" s="285"/>
      <c r="AJ400" s="285"/>
      <c r="AK400" s="285"/>
      <c r="AL400" s="285"/>
      <c r="AM400" s="285"/>
      <c r="AN400" s="285"/>
      <c r="AO400" s="285"/>
      <c r="AP400" s="285"/>
      <c r="AQ400" s="285"/>
      <c r="AR400" s="285"/>
    </row>
    <row r="401" spans="1:44" x14ac:dyDescent="0.25">
      <c r="A401" s="333"/>
      <c r="B401" s="333"/>
      <c r="C401" s="354"/>
      <c r="D401" s="354"/>
      <c r="E401" s="354"/>
      <c r="F401" s="354"/>
      <c r="G401" s="354"/>
      <c r="H401" s="299" t="s">
        <v>1</v>
      </c>
      <c r="I401" s="280">
        <v>0</v>
      </c>
      <c r="J401" s="153"/>
      <c r="K401" s="153"/>
      <c r="L401" s="153">
        <v>24557</v>
      </c>
      <c r="M401" s="153"/>
      <c r="N401" s="153">
        <v>24557</v>
      </c>
      <c r="O401" s="153"/>
      <c r="P401" s="153"/>
      <c r="Q401" s="153"/>
      <c r="R401" s="285"/>
      <c r="S401" s="285"/>
      <c r="T401" s="285"/>
      <c r="U401" s="285"/>
      <c r="V401" s="285"/>
      <c r="W401" s="285"/>
      <c r="X401" s="285"/>
      <c r="Y401" s="285"/>
      <c r="Z401" s="285"/>
      <c r="AA401" s="285"/>
      <c r="AB401" s="285"/>
      <c r="AC401" s="285"/>
      <c r="AD401" s="285"/>
      <c r="AE401" s="285"/>
      <c r="AF401" s="285"/>
      <c r="AG401" s="285"/>
      <c r="AH401" s="285"/>
      <c r="AI401" s="285"/>
      <c r="AJ401" s="285"/>
      <c r="AK401" s="285"/>
      <c r="AL401" s="285"/>
      <c r="AM401" s="285"/>
      <c r="AN401" s="285"/>
      <c r="AO401" s="285"/>
      <c r="AP401" s="285"/>
      <c r="AQ401" s="285"/>
      <c r="AR401" s="285"/>
    </row>
    <row r="402" spans="1:44" ht="81" customHeight="1" x14ac:dyDescent="0.25">
      <c r="A402" s="333"/>
      <c r="B402" s="333"/>
      <c r="C402" s="354"/>
      <c r="D402" s="354"/>
      <c r="E402" s="354"/>
      <c r="F402" s="354"/>
      <c r="G402" s="354"/>
      <c r="H402" s="299" t="s">
        <v>90</v>
      </c>
      <c r="I402" s="280">
        <v>0</v>
      </c>
      <c r="J402" s="153"/>
      <c r="K402" s="153"/>
      <c r="L402" s="153">
        <v>22323</v>
      </c>
      <c r="M402" s="153"/>
      <c r="N402" s="153">
        <v>22323</v>
      </c>
      <c r="O402" s="153"/>
      <c r="P402" s="153"/>
      <c r="Q402" s="153"/>
      <c r="R402" s="285"/>
      <c r="S402" s="285"/>
      <c r="T402" s="285"/>
      <c r="U402" s="285"/>
      <c r="V402" s="285"/>
      <c r="W402" s="285"/>
      <c r="X402" s="285"/>
      <c r="Y402" s="285"/>
      <c r="Z402" s="285"/>
      <c r="AA402" s="285"/>
      <c r="AB402" s="285"/>
      <c r="AC402" s="285"/>
      <c r="AD402" s="285"/>
      <c r="AE402" s="285"/>
      <c r="AF402" s="285"/>
      <c r="AG402" s="285"/>
      <c r="AH402" s="285"/>
      <c r="AI402" s="285"/>
      <c r="AJ402" s="285"/>
      <c r="AK402" s="285"/>
      <c r="AL402" s="285"/>
      <c r="AM402" s="285"/>
      <c r="AN402" s="285"/>
      <c r="AO402" s="285"/>
      <c r="AP402" s="285"/>
      <c r="AQ402" s="285"/>
      <c r="AR402" s="285"/>
    </row>
    <row r="403" spans="1:44" x14ac:dyDescent="0.25">
      <c r="A403" s="333"/>
      <c r="B403" s="333" t="s">
        <v>10</v>
      </c>
      <c r="C403" s="354" t="s">
        <v>202</v>
      </c>
      <c r="D403" s="354" t="s">
        <v>99</v>
      </c>
      <c r="E403" s="354" t="s">
        <v>203</v>
      </c>
      <c r="F403" s="354" t="s">
        <v>79</v>
      </c>
      <c r="G403" s="354" t="s">
        <v>193</v>
      </c>
      <c r="H403" s="309" t="s">
        <v>264</v>
      </c>
      <c r="I403" s="280"/>
      <c r="J403" s="153"/>
      <c r="K403" s="153"/>
      <c r="L403" s="153"/>
      <c r="M403" s="153"/>
      <c r="N403" s="153"/>
      <c r="O403" s="153"/>
      <c r="P403" s="153"/>
      <c r="Q403" s="153"/>
      <c r="R403" s="285"/>
      <c r="S403" s="285"/>
      <c r="T403" s="285"/>
      <c r="U403" s="285"/>
      <c r="V403" s="285"/>
      <c r="W403" s="285"/>
      <c r="X403" s="285"/>
      <c r="Y403" s="285"/>
      <c r="Z403" s="285"/>
      <c r="AA403" s="285"/>
      <c r="AB403" s="285"/>
      <c r="AC403" s="285"/>
      <c r="AD403" s="285"/>
      <c r="AE403" s="285"/>
      <c r="AF403" s="285"/>
      <c r="AG403" s="285"/>
      <c r="AH403" s="285"/>
      <c r="AI403" s="285"/>
      <c r="AJ403" s="285"/>
      <c r="AK403" s="285"/>
      <c r="AL403" s="285"/>
      <c r="AM403" s="285"/>
      <c r="AN403" s="285"/>
      <c r="AO403" s="285"/>
      <c r="AP403" s="285"/>
      <c r="AQ403" s="285"/>
      <c r="AR403" s="285"/>
    </row>
    <row r="404" spans="1:44" x14ac:dyDescent="0.25">
      <c r="A404" s="333"/>
      <c r="B404" s="333"/>
      <c r="C404" s="354"/>
      <c r="D404" s="354"/>
      <c r="E404" s="354"/>
      <c r="F404" s="354"/>
      <c r="G404" s="354"/>
      <c r="H404" s="299" t="s">
        <v>89</v>
      </c>
      <c r="I404" s="280">
        <v>0</v>
      </c>
      <c r="J404" s="153"/>
      <c r="K404" s="153"/>
      <c r="L404" s="153">
        <v>12441.6</v>
      </c>
      <c r="M404" s="153"/>
      <c r="N404" s="153">
        <v>12441.6</v>
      </c>
      <c r="O404" s="153"/>
      <c r="P404" s="153"/>
      <c r="Q404" s="153"/>
      <c r="R404" s="285"/>
      <c r="S404" s="285"/>
      <c r="T404" s="285"/>
      <c r="U404" s="285"/>
      <c r="V404" s="285"/>
      <c r="W404" s="285"/>
      <c r="X404" s="285"/>
      <c r="Y404" s="285"/>
      <c r="Z404" s="285"/>
      <c r="AA404" s="285"/>
      <c r="AB404" s="285"/>
      <c r="AC404" s="285"/>
      <c r="AD404" s="285"/>
      <c r="AE404" s="285"/>
      <c r="AF404" s="285"/>
      <c r="AG404" s="285"/>
      <c r="AH404" s="285"/>
      <c r="AI404" s="285"/>
      <c r="AJ404" s="285"/>
      <c r="AK404" s="285"/>
      <c r="AL404" s="285"/>
      <c r="AM404" s="285"/>
      <c r="AN404" s="285"/>
      <c r="AO404" s="285"/>
      <c r="AP404" s="285"/>
      <c r="AQ404" s="285"/>
      <c r="AR404" s="285"/>
    </row>
    <row r="405" spans="1:44" ht="18.75" customHeight="1" x14ac:dyDescent="0.25">
      <c r="A405" s="333"/>
      <c r="B405" s="333"/>
      <c r="C405" s="354"/>
      <c r="D405" s="354"/>
      <c r="E405" s="354"/>
      <c r="F405" s="354"/>
      <c r="G405" s="354"/>
      <c r="H405" s="299" t="s">
        <v>0</v>
      </c>
      <c r="I405" s="280">
        <v>0</v>
      </c>
      <c r="J405" s="153"/>
      <c r="K405" s="153"/>
      <c r="L405" s="153">
        <v>1819</v>
      </c>
      <c r="M405" s="153"/>
      <c r="N405" s="153">
        <v>1819</v>
      </c>
      <c r="O405" s="153"/>
      <c r="P405" s="153"/>
      <c r="Q405" s="153"/>
      <c r="R405" s="285"/>
      <c r="S405" s="285"/>
      <c r="T405" s="285"/>
      <c r="U405" s="285"/>
      <c r="V405" s="285"/>
      <c r="W405" s="285"/>
      <c r="X405" s="285"/>
      <c r="Y405" s="285"/>
      <c r="Z405" s="285"/>
      <c r="AA405" s="285"/>
      <c r="AB405" s="285"/>
      <c r="AC405" s="285"/>
      <c r="AD405" s="285"/>
      <c r="AE405" s="285"/>
      <c r="AF405" s="285"/>
      <c r="AG405" s="285"/>
      <c r="AH405" s="285"/>
      <c r="AI405" s="285"/>
      <c r="AJ405" s="285"/>
      <c r="AK405" s="285"/>
      <c r="AL405" s="285"/>
      <c r="AM405" s="285"/>
      <c r="AN405" s="285"/>
      <c r="AO405" s="285"/>
      <c r="AP405" s="285"/>
      <c r="AQ405" s="285"/>
      <c r="AR405" s="285"/>
    </row>
    <row r="406" spans="1:44" ht="18.600000000000001" customHeight="1" x14ac:dyDescent="0.25">
      <c r="A406" s="333"/>
      <c r="B406" s="333"/>
      <c r="C406" s="354"/>
      <c r="D406" s="354"/>
      <c r="E406" s="354"/>
      <c r="F406" s="354"/>
      <c r="G406" s="354"/>
      <c r="H406" s="299" t="s">
        <v>1</v>
      </c>
      <c r="I406" s="280">
        <v>0</v>
      </c>
      <c r="J406" s="153"/>
      <c r="K406" s="153"/>
      <c r="L406" s="153">
        <v>7858</v>
      </c>
      <c r="M406" s="153"/>
      <c r="N406" s="153">
        <v>7858</v>
      </c>
      <c r="O406" s="153"/>
      <c r="P406" s="153"/>
      <c r="Q406" s="153"/>
      <c r="R406" s="285"/>
      <c r="S406" s="285"/>
      <c r="T406" s="285"/>
      <c r="U406" s="285"/>
      <c r="V406" s="285"/>
      <c r="W406" s="285"/>
      <c r="X406" s="285"/>
      <c r="Y406" s="285"/>
      <c r="Z406" s="285"/>
      <c r="AA406" s="285"/>
      <c r="AB406" s="285"/>
      <c r="AC406" s="285"/>
      <c r="AD406" s="285"/>
      <c r="AE406" s="285"/>
      <c r="AF406" s="285"/>
      <c r="AG406" s="285"/>
      <c r="AH406" s="285"/>
      <c r="AI406" s="285"/>
      <c r="AJ406" s="285"/>
      <c r="AK406" s="285"/>
      <c r="AL406" s="285"/>
      <c r="AM406" s="285"/>
      <c r="AN406" s="285"/>
      <c r="AO406" s="285"/>
      <c r="AP406" s="285"/>
      <c r="AQ406" s="285"/>
      <c r="AR406" s="285"/>
    </row>
    <row r="407" spans="1:44" ht="381" customHeight="1" x14ac:dyDescent="0.25">
      <c r="A407" s="333"/>
      <c r="B407" s="333"/>
      <c r="C407" s="354"/>
      <c r="D407" s="354"/>
      <c r="E407" s="354"/>
      <c r="F407" s="354"/>
      <c r="G407" s="354"/>
      <c r="H407" s="299" t="s">
        <v>90</v>
      </c>
      <c r="I407" s="280">
        <v>0</v>
      </c>
      <c r="J407" s="153"/>
      <c r="K407" s="153"/>
      <c r="L407" s="153">
        <v>7143</v>
      </c>
      <c r="M407" s="153"/>
      <c r="N407" s="153">
        <v>7143</v>
      </c>
      <c r="O407" s="153"/>
      <c r="P407" s="153"/>
      <c r="Q407" s="153"/>
      <c r="R407" s="285"/>
      <c r="S407" s="285"/>
      <c r="T407" s="285"/>
      <c r="U407" s="285"/>
      <c r="V407" s="285"/>
      <c r="W407" s="285"/>
      <c r="X407" s="285"/>
      <c r="Y407" s="285"/>
      <c r="Z407" s="285"/>
      <c r="AA407" s="285"/>
      <c r="AB407" s="285"/>
      <c r="AC407" s="285"/>
      <c r="AD407" s="285"/>
      <c r="AE407" s="285"/>
      <c r="AF407" s="285"/>
      <c r="AG407" s="285"/>
      <c r="AH407" s="285"/>
      <c r="AI407" s="285"/>
      <c r="AJ407" s="285"/>
      <c r="AK407" s="285"/>
      <c r="AL407" s="285"/>
      <c r="AM407" s="285"/>
      <c r="AN407" s="285"/>
      <c r="AO407" s="285"/>
      <c r="AP407" s="285"/>
      <c r="AQ407" s="285"/>
      <c r="AR407" s="285"/>
    </row>
    <row r="408" spans="1:44" x14ac:dyDescent="0.25">
      <c r="A408" s="333"/>
      <c r="B408" s="333" t="s">
        <v>14</v>
      </c>
      <c r="C408" s="354" t="s">
        <v>66</v>
      </c>
      <c r="D408" s="354" t="s">
        <v>104</v>
      </c>
      <c r="E408" s="354" t="s">
        <v>204</v>
      </c>
      <c r="F408" s="354" t="s">
        <v>79</v>
      </c>
      <c r="G408" s="354" t="s">
        <v>193</v>
      </c>
      <c r="H408" s="277" t="s">
        <v>94</v>
      </c>
      <c r="I408" s="280">
        <v>0</v>
      </c>
      <c r="J408" s="281"/>
      <c r="K408" s="280"/>
      <c r="L408" s="280">
        <v>158</v>
      </c>
      <c r="M408" s="280"/>
      <c r="N408" s="280">
        <v>200</v>
      </c>
      <c r="O408" s="280"/>
      <c r="P408" s="281"/>
      <c r="Q408" s="282"/>
      <c r="R408" s="285"/>
      <c r="S408" s="285"/>
      <c r="T408" s="285"/>
      <c r="U408" s="285"/>
      <c r="V408" s="285"/>
      <c r="W408" s="285"/>
      <c r="X408" s="285"/>
      <c r="Y408" s="285"/>
      <c r="Z408" s="285"/>
      <c r="AA408" s="285"/>
      <c r="AB408" s="285"/>
      <c r="AC408" s="285"/>
      <c r="AD408" s="285"/>
      <c r="AE408" s="285"/>
      <c r="AF408" s="285"/>
      <c r="AG408" s="285"/>
      <c r="AH408" s="285"/>
      <c r="AI408" s="285"/>
      <c r="AJ408" s="285"/>
      <c r="AK408" s="285"/>
      <c r="AL408" s="285"/>
      <c r="AM408" s="285"/>
      <c r="AN408" s="285"/>
      <c r="AO408" s="285"/>
      <c r="AP408" s="285"/>
      <c r="AQ408" s="285"/>
      <c r="AR408" s="285"/>
    </row>
    <row r="409" spans="1:44" x14ac:dyDescent="0.25">
      <c r="A409" s="333"/>
      <c r="B409" s="333"/>
      <c r="C409" s="354"/>
      <c r="D409" s="354"/>
      <c r="E409" s="354"/>
      <c r="F409" s="354"/>
      <c r="G409" s="354"/>
      <c r="H409" s="305"/>
      <c r="I409" s="282"/>
      <c r="J409" s="281"/>
      <c r="K409" s="282"/>
      <c r="L409" s="282"/>
      <c r="M409" s="282"/>
      <c r="N409" s="282"/>
      <c r="O409" s="282"/>
      <c r="P409" s="281"/>
      <c r="Q409" s="282"/>
      <c r="R409" s="285"/>
      <c r="S409" s="285"/>
      <c r="T409" s="285"/>
      <c r="U409" s="285"/>
      <c r="V409" s="285"/>
      <c r="W409" s="285"/>
      <c r="X409" s="285"/>
      <c r="Y409" s="285"/>
      <c r="Z409" s="285"/>
      <c r="AA409" s="285"/>
      <c r="AB409" s="285"/>
      <c r="AC409" s="285"/>
      <c r="AD409" s="285"/>
      <c r="AE409" s="285"/>
      <c r="AF409" s="285"/>
      <c r="AG409" s="285"/>
      <c r="AH409" s="285"/>
      <c r="AI409" s="285"/>
      <c r="AJ409" s="285"/>
      <c r="AK409" s="285"/>
      <c r="AL409" s="285"/>
      <c r="AM409" s="285"/>
      <c r="AN409" s="285"/>
      <c r="AO409" s="285"/>
      <c r="AP409" s="285"/>
      <c r="AQ409" s="285"/>
      <c r="AR409" s="285"/>
    </row>
    <row r="410" spans="1:44" x14ac:dyDescent="0.25">
      <c r="A410" s="333"/>
      <c r="B410" s="333"/>
      <c r="C410" s="354"/>
      <c r="D410" s="354"/>
      <c r="E410" s="354"/>
      <c r="F410" s="354"/>
      <c r="G410" s="354"/>
      <c r="H410" s="305"/>
      <c r="I410" s="282"/>
      <c r="J410" s="281"/>
      <c r="K410" s="282"/>
      <c r="L410" s="282"/>
      <c r="M410" s="282"/>
      <c r="N410" s="282"/>
      <c r="O410" s="282"/>
      <c r="P410" s="281"/>
      <c r="Q410" s="282"/>
      <c r="R410" s="285"/>
      <c r="S410" s="285"/>
      <c r="T410" s="285"/>
      <c r="U410" s="285"/>
      <c r="V410" s="285"/>
      <c r="W410" s="285"/>
      <c r="X410" s="285"/>
      <c r="Y410" s="285"/>
      <c r="Z410" s="285"/>
      <c r="AA410" s="285"/>
      <c r="AB410" s="285"/>
      <c r="AC410" s="285"/>
      <c r="AD410" s="285"/>
      <c r="AE410" s="285"/>
      <c r="AF410" s="285"/>
      <c r="AG410" s="285"/>
      <c r="AH410" s="285"/>
      <c r="AI410" s="285"/>
      <c r="AJ410" s="285"/>
      <c r="AK410" s="285"/>
      <c r="AL410" s="285"/>
      <c r="AM410" s="285"/>
      <c r="AN410" s="285"/>
      <c r="AO410" s="285"/>
      <c r="AP410" s="285"/>
      <c r="AQ410" s="285"/>
      <c r="AR410" s="285"/>
    </row>
    <row r="411" spans="1:44" ht="41.65" customHeight="1" x14ac:dyDescent="0.25">
      <c r="A411" s="333"/>
      <c r="B411" s="333"/>
      <c r="C411" s="354"/>
      <c r="D411" s="354"/>
      <c r="E411" s="354"/>
      <c r="F411" s="354"/>
      <c r="G411" s="354"/>
      <c r="H411" s="305"/>
      <c r="I411" s="282"/>
      <c r="J411" s="281"/>
      <c r="K411" s="282"/>
      <c r="L411" s="282"/>
      <c r="M411" s="282"/>
      <c r="N411" s="282"/>
      <c r="O411" s="282"/>
      <c r="P411" s="281"/>
      <c r="Q411" s="282"/>
      <c r="R411" s="285"/>
      <c r="S411" s="285"/>
      <c r="T411" s="285"/>
      <c r="U411" s="285"/>
      <c r="V411" s="285"/>
      <c r="W411" s="285"/>
      <c r="X411" s="285"/>
      <c r="Y411" s="285"/>
      <c r="Z411" s="285"/>
      <c r="AA411" s="285"/>
      <c r="AB411" s="285"/>
      <c r="AC411" s="285"/>
      <c r="AD411" s="285"/>
      <c r="AE411" s="285"/>
      <c r="AF411" s="285"/>
      <c r="AG411" s="285"/>
      <c r="AH411" s="285"/>
      <c r="AI411" s="285"/>
      <c r="AJ411" s="285"/>
      <c r="AK411" s="285"/>
      <c r="AL411" s="285"/>
      <c r="AM411" s="285"/>
      <c r="AN411" s="285"/>
      <c r="AO411" s="285"/>
      <c r="AP411" s="285"/>
      <c r="AQ411" s="285"/>
      <c r="AR411" s="285"/>
    </row>
    <row r="412" spans="1:44" x14ac:dyDescent="0.25">
      <c r="A412" s="111"/>
      <c r="B412" s="111"/>
      <c r="C412" s="310"/>
      <c r="D412" s="310"/>
      <c r="E412" s="310"/>
      <c r="F412" s="310"/>
      <c r="G412" s="310"/>
      <c r="H412" s="310"/>
      <c r="I412" s="111"/>
      <c r="J412" s="111"/>
      <c r="K412" s="111"/>
      <c r="L412" s="111"/>
      <c r="M412" s="111"/>
      <c r="N412" s="111"/>
      <c r="O412" s="111"/>
      <c r="P412" s="111"/>
      <c r="Q412" s="111"/>
      <c r="R412" s="285"/>
      <c r="S412" s="285"/>
      <c r="T412" s="285"/>
      <c r="U412" s="285"/>
      <c r="V412" s="285"/>
      <c r="W412" s="285"/>
      <c r="X412" s="285"/>
      <c r="Y412" s="285"/>
      <c r="Z412" s="285"/>
      <c r="AA412" s="285"/>
      <c r="AB412" s="285"/>
      <c r="AC412" s="285"/>
      <c r="AD412" s="285"/>
      <c r="AE412" s="285"/>
      <c r="AF412" s="285"/>
      <c r="AG412" s="285"/>
      <c r="AH412" s="285"/>
      <c r="AI412" s="285"/>
      <c r="AJ412" s="285"/>
      <c r="AK412" s="285"/>
      <c r="AL412" s="285"/>
      <c r="AM412" s="285"/>
      <c r="AN412" s="285"/>
      <c r="AO412" s="285"/>
      <c r="AP412" s="285"/>
      <c r="AQ412" s="285"/>
      <c r="AR412" s="285"/>
    </row>
    <row r="413" spans="1:44" x14ac:dyDescent="0.25">
      <c r="A413" s="17" t="s">
        <v>207</v>
      </c>
      <c r="B413" s="157"/>
      <c r="C413" s="157"/>
      <c r="D413" s="157"/>
      <c r="E413" s="157"/>
      <c r="F413" s="157"/>
      <c r="G413" s="158"/>
      <c r="H413" s="8"/>
      <c r="I413" s="8"/>
      <c r="J413" s="9"/>
      <c r="K413" s="9"/>
      <c r="L413" s="9"/>
      <c r="M413" s="9"/>
      <c r="N413" s="9"/>
      <c r="O413" s="9"/>
      <c r="P413" s="112"/>
      <c r="Q413" s="112"/>
      <c r="R413" s="285"/>
      <c r="S413" s="285"/>
      <c r="T413" s="285"/>
      <c r="U413" s="285"/>
      <c r="V413" s="285"/>
      <c r="W413" s="285"/>
      <c r="X413" s="285"/>
      <c r="Y413" s="285"/>
      <c r="Z413" s="285"/>
      <c r="AA413" s="285"/>
      <c r="AB413" s="285"/>
      <c r="AC413" s="285"/>
      <c r="AD413" s="285"/>
      <c r="AE413" s="285"/>
      <c r="AF413" s="285"/>
      <c r="AG413" s="285"/>
      <c r="AH413" s="285"/>
      <c r="AI413" s="285"/>
      <c r="AJ413" s="285"/>
      <c r="AK413" s="285"/>
      <c r="AL413" s="285"/>
      <c r="AM413" s="285"/>
      <c r="AN413" s="285"/>
      <c r="AO413" s="285"/>
      <c r="AP413" s="285"/>
      <c r="AQ413" s="285"/>
      <c r="AR413" s="285"/>
    </row>
    <row r="414" spans="1:44" x14ac:dyDescent="0.25">
      <c r="A414" s="338" t="s">
        <v>205</v>
      </c>
      <c r="B414" s="338"/>
      <c r="C414" s="338"/>
      <c r="D414" s="338"/>
      <c r="E414" s="338"/>
      <c r="F414" s="338"/>
      <c r="G414" s="338"/>
      <c r="H414" s="338"/>
      <c r="I414" s="338"/>
      <c r="J414" s="338"/>
      <c r="K414" s="338"/>
      <c r="L414" s="338"/>
      <c r="M414" s="338"/>
      <c r="N414" s="338"/>
      <c r="O414" s="338"/>
      <c r="P414" s="338"/>
      <c r="Q414" s="338"/>
      <c r="R414" s="285"/>
      <c r="S414" s="285"/>
      <c r="T414" s="285"/>
      <c r="U414" s="285"/>
      <c r="V414" s="285"/>
      <c r="W414" s="285"/>
      <c r="X414" s="285"/>
      <c r="Y414" s="285"/>
      <c r="Z414" s="285"/>
      <c r="AA414" s="285"/>
      <c r="AB414" s="285"/>
      <c r="AC414" s="285"/>
      <c r="AD414" s="285"/>
      <c r="AE414" s="285"/>
      <c r="AF414" s="285"/>
      <c r="AG414" s="285"/>
      <c r="AH414" s="285"/>
      <c r="AI414" s="285"/>
      <c r="AJ414" s="285"/>
      <c r="AK414" s="285"/>
      <c r="AL414" s="285"/>
      <c r="AM414" s="285"/>
      <c r="AN414" s="285"/>
      <c r="AO414" s="285"/>
      <c r="AP414" s="285"/>
      <c r="AQ414" s="285"/>
      <c r="AR414" s="285"/>
    </row>
    <row r="415" spans="1:44" x14ac:dyDescent="0.25">
      <c r="A415" s="383" t="s">
        <v>206</v>
      </c>
      <c r="B415" s="383"/>
      <c r="C415" s="383"/>
      <c r="D415" s="383"/>
      <c r="E415" s="383"/>
      <c r="F415" s="383"/>
      <c r="G415" s="383"/>
      <c r="H415" s="383"/>
      <c r="I415" s="383"/>
      <c r="J415" s="383"/>
      <c r="K415" s="383"/>
      <c r="L415" s="383"/>
      <c r="M415" s="383"/>
      <c r="N415" s="383"/>
      <c r="O415" s="383"/>
      <c r="P415" s="383"/>
      <c r="Q415" s="383"/>
      <c r="R415" s="285"/>
      <c r="S415" s="285"/>
      <c r="T415" s="285"/>
      <c r="U415" s="285"/>
      <c r="V415" s="285"/>
      <c r="W415" s="285"/>
      <c r="X415" s="285"/>
      <c r="Y415" s="285"/>
      <c r="Z415" s="285"/>
      <c r="AA415" s="285"/>
      <c r="AB415" s="285"/>
      <c r="AC415" s="285"/>
      <c r="AD415" s="285"/>
      <c r="AE415" s="285"/>
      <c r="AF415" s="285"/>
      <c r="AG415" s="285"/>
      <c r="AH415" s="285"/>
      <c r="AI415" s="285"/>
      <c r="AJ415" s="285"/>
      <c r="AK415" s="285"/>
      <c r="AL415" s="285"/>
      <c r="AM415" s="285"/>
      <c r="AN415" s="285"/>
      <c r="AO415" s="285"/>
      <c r="AP415" s="285"/>
      <c r="AQ415" s="285"/>
      <c r="AR415" s="285"/>
    </row>
    <row r="416" spans="1:44" ht="12.75" customHeight="1" x14ac:dyDescent="0.25">
      <c r="A416" s="111"/>
      <c r="B416" s="283"/>
      <c r="C416" s="284"/>
      <c r="D416" s="284"/>
      <c r="E416" s="284"/>
      <c r="F416" s="284"/>
      <c r="G416" s="284"/>
      <c r="H416" s="284"/>
      <c r="I416" s="316"/>
      <c r="J416" s="316"/>
      <c r="K416" s="316"/>
      <c r="L416" s="316"/>
      <c r="M416" s="316"/>
      <c r="N416" s="316"/>
      <c r="O416" s="316"/>
      <c r="P416" s="316"/>
      <c r="Q416" s="316"/>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row>
    <row r="417" spans="1:44" ht="12.75" customHeight="1" x14ac:dyDescent="0.25">
      <c r="A417" s="111"/>
      <c r="B417" s="283"/>
      <c r="C417" s="284"/>
      <c r="D417" s="284"/>
      <c r="E417" s="284"/>
      <c r="F417" s="284"/>
      <c r="G417" s="284"/>
      <c r="H417" s="284"/>
      <c r="I417" s="316"/>
      <c r="J417" s="316"/>
      <c r="K417" s="316"/>
      <c r="L417" s="316"/>
      <c r="M417" s="316"/>
      <c r="N417" s="316"/>
      <c r="O417" s="316"/>
      <c r="P417" s="316"/>
      <c r="Q417" s="316"/>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row>
    <row r="418" spans="1:44" ht="12.75" customHeight="1" x14ac:dyDescent="0.25">
      <c r="A418" s="236"/>
      <c r="B418" s="236"/>
      <c r="C418" s="298"/>
      <c r="D418" s="300"/>
      <c r="E418" s="300"/>
      <c r="F418" s="300"/>
      <c r="G418" s="300"/>
      <c r="H418" s="300"/>
      <c r="I418" s="236"/>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row>
    <row r="419" spans="1:44" ht="12.75" customHeight="1" x14ac:dyDescent="0.25">
      <c r="A419" s="236"/>
      <c r="B419" s="236"/>
      <c r="C419" s="298"/>
      <c r="D419" s="300"/>
      <c r="E419" s="300"/>
      <c r="F419" s="300"/>
      <c r="G419" s="300"/>
      <c r="H419" s="300"/>
      <c r="I419" s="236"/>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row>
    <row r="420" spans="1:44" ht="12.75" customHeight="1" x14ac:dyDescent="0.25">
      <c r="A420" s="236"/>
      <c r="B420" s="236"/>
      <c r="C420" s="298"/>
      <c r="D420" s="300"/>
      <c r="E420" s="300"/>
      <c r="F420" s="300"/>
      <c r="G420" s="300"/>
      <c r="H420" s="300"/>
      <c r="I420" s="236"/>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row>
    <row r="421" spans="1:44" ht="12.75" customHeight="1" x14ac:dyDescent="0.25">
      <c r="A421" s="236"/>
      <c r="B421" s="236"/>
      <c r="C421" s="298"/>
      <c r="D421" s="300"/>
      <c r="E421" s="300"/>
      <c r="F421" s="300"/>
      <c r="G421" s="300"/>
      <c r="H421" s="300"/>
      <c r="I421" s="236"/>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row>
    <row r="422" spans="1:44" ht="12.75" customHeight="1" x14ac:dyDescent="0.25">
      <c r="A422" s="236"/>
      <c r="B422" s="236"/>
      <c r="C422" s="298"/>
      <c r="D422" s="300"/>
      <c r="E422" s="300"/>
      <c r="F422" s="300"/>
      <c r="G422" s="300"/>
      <c r="H422" s="300"/>
      <c r="I422" s="236"/>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row>
    <row r="423" spans="1:44" ht="12.75" customHeight="1" x14ac:dyDescent="0.25">
      <c r="A423" s="236"/>
      <c r="B423" s="236"/>
      <c r="C423" s="298"/>
      <c r="D423" s="300"/>
      <c r="E423" s="300"/>
      <c r="F423" s="300"/>
      <c r="G423" s="300"/>
      <c r="H423" s="300"/>
      <c r="I423" s="236"/>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row>
    <row r="424" spans="1:44" ht="12.75" customHeight="1" x14ac:dyDescent="0.25">
      <c r="A424" s="236"/>
      <c r="B424" s="236"/>
      <c r="C424" s="298"/>
      <c r="D424" s="300"/>
      <c r="E424" s="300"/>
      <c r="F424" s="300"/>
      <c r="G424" s="300"/>
      <c r="H424" s="300"/>
      <c r="I424" s="236"/>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row>
    <row r="425" spans="1:44" ht="12.75" customHeight="1" x14ac:dyDescent="0.25">
      <c r="A425" s="236"/>
      <c r="B425" s="236"/>
      <c r="C425" s="298"/>
      <c r="D425" s="300"/>
      <c r="E425" s="300"/>
      <c r="F425" s="300"/>
      <c r="G425" s="300"/>
      <c r="H425" s="300"/>
      <c r="I425" s="236"/>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2"/>
      <c r="AP425" s="112"/>
      <c r="AQ425" s="112"/>
      <c r="AR425" s="112"/>
    </row>
    <row r="426" spans="1:44" ht="12.75" customHeight="1" x14ac:dyDescent="0.25">
      <c r="A426" s="236"/>
      <c r="B426" s="236"/>
      <c r="C426" s="298"/>
      <c r="D426" s="300"/>
      <c r="E426" s="300"/>
      <c r="F426" s="300"/>
      <c r="G426" s="300"/>
      <c r="H426" s="300"/>
      <c r="I426" s="236"/>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2"/>
      <c r="AP426" s="112"/>
      <c r="AQ426" s="112"/>
      <c r="AR426" s="112"/>
    </row>
    <row r="427" spans="1:44" ht="12.75" customHeight="1" x14ac:dyDescent="0.25">
      <c r="A427" s="236"/>
      <c r="B427" s="236"/>
      <c r="C427" s="298"/>
      <c r="D427" s="300"/>
      <c r="E427" s="300"/>
      <c r="F427" s="300"/>
      <c r="G427" s="300"/>
      <c r="H427" s="300"/>
      <c r="I427" s="236"/>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row>
    <row r="428" spans="1:44" ht="12.75" customHeight="1" x14ac:dyDescent="0.25">
      <c r="A428" s="236"/>
      <c r="B428" s="236"/>
      <c r="C428" s="298"/>
      <c r="D428" s="300"/>
      <c r="E428" s="300"/>
      <c r="F428" s="300"/>
      <c r="G428" s="300"/>
      <c r="H428" s="300"/>
      <c r="I428" s="236"/>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row>
    <row r="429" spans="1:44" ht="12.75" customHeight="1" x14ac:dyDescent="0.25">
      <c r="A429" s="236"/>
      <c r="B429" s="236"/>
      <c r="C429" s="298"/>
      <c r="D429" s="300"/>
      <c r="E429" s="300"/>
      <c r="F429" s="300"/>
      <c r="G429" s="300"/>
      <c r="H429" s="300"/>
      <c r="I429" s="236"/>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row>
    <row r="430" spans="1:44" ht="12.75" customHeight="1" x14ac:dyDescent="0.25">
      <c r="A430" s="236"/>
      <c r="B430" s="236"/>
      <c r="C430" s="298"/>
      <c r="D430" s="300"/>
      <c r="E430" s="300"/>
      <c r="F430" s="300"/>
      <c r="G430" s="300"/>
      <c r="H430" s="300"/>
      <c r="I430" s="236"/>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c r="AO430" s="112"/>
      <c r="AP430" s="112"/>
      <c r="AQ430" s="112"/>
      <c r="AR430" s="112"/>
    </row>
    <row r="431" spans="1:44" ht="12.75" customHeight="1" x14ac:dyDescent="0.25">
      <c r="A431" s="236"/>
      <c r="B431" s="236"/>
      <c r="C431" s="298"/>
      <c r="D431" s="300"/>
      <c r="E431" s="300"/>
      <c r="F431" s="300"/>
      <c r="G431" s="300"/>
      <c r="H431" s="300"/>
      <c r="I431" s="236"/>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c r="AO431" s="112"/>
      <c r="AP431" s="112"/>
      <c r="AQ431" s="112"/>
      <c r="AR431" s="112"/>
    </row>
    <row r="432" spans="1:44" ht="12.75" customHeight="1" x14ac:dyDescent="0.25">
      <c r="A432" s="236"/>
      <c r="B432" s="236"/>
      <c r="C432" s="298"/>
      <c r="D432" s="300"/>
      <c r="E432" s="300"/>
      <c r="F432" s="300"/>
      <c r="G432" s="300"/>
      <c r="H432" s="300"/>
      <c r="I432" s="236"/>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2"/>
      <c r="AP432" s="112"/>
      <c r="AQ432" s="112"/>
      <c r="AR432" s="112"/>
    </row>
    <row r="433" spans="1:44" ht="12.75" customHeight="1" x14ac:dyDescent="0.25">
      <c r="A433" s="236"/>
      <c r="B433" s="236"/>
      <c r="C433" s="298"/>
      <c r="D433" s="300"/>
      <c r="E433" s="300"/>
      <c r="F433" s="300"/>
      <c r="G433" s="300"/>
      <c r="H433" s="300"/>
      <c r="I433" s="236"/>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c r="AO433" s="112"/>
      <c r="AP433" s="112"/>
      <c r="AQ433" s="112"/>
      <c r="AR433" s="112"/>
    </row>
    <row r="434" spans="1:44" ht="12.75" customHeight="1" x14ac:dyDescent="0.25">
      <c r="A434" s="236"/>
      <c r="B434" s="236"/>
      <c r="C434" s="298"/>
      <c r="D434" s="300"/>
      <c r="E434" s="300"/>
      <c r="F434" s="300"/>
      <c r="G434" s="300"/>
      <c r="H434" s="300"/>
      <c r="I434" s="236"/>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c r="AO434" s="112"/>
      <c r="AP434" s="112"/>
      <c r="AQ434" s="112"/>
      <c r="AR434" s="112"/>
    </row>
    <row r="435" spans="1:44" ht="12.75" customHeight="1" x14ac:dyDescent="0.25">
      <c r="A435" s="236"/>
      <c r="B435" s="236"/>
      <c r="C435" s="298"/>
      <c r="D435" s="300"/>
      <c r="E435" s="300"/>
      <c r="F435" s="300"/>
      <c r="G435" s="300"/>
      <c r="H435" s="300"/>
      <c r="I435" s="236"/>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2"/>
      <c r="AP435" s="112"/>
      <c r="AQ435" s="112"/>
      <c r="AR435" s="112"/>
    </row>
    <row r="436" spans="1:44" ht="12.75" customHeight="1" x14ac:dyDescent="0.25">
      <c r="A436" s="236"/>
      <c r="B436" s="236"/>
      <c r="C436" s="298"/>
      <c r="D436" s="300"/>
      <c r="E436" s="300"/>
      <c r="F436" s="300"/>
      <c r="G436" s="300"/>
      <c r="H436" s="300"/>
      <c r="I436" s="236"/>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c r="AO436" s="112"/>
      <c r="AP436" s="112"/>
      <c r="AQ436" s="112"/>
      <c r="AR436" s="112"/>
    </row>
    <row r="437" spans="1:44" ht="12.75" customHeight="1" x14ac:dyDescent="0.25">
      <c r="A437" s="236"/>
      <c r="B437" s="236"/>
      <c r="C437" s="298"/>
      <c r="D437" s="300"/>
      <c r="E437" s="300"/>
      <c r="F437" s="300"/>
      <c r="G437" s="300"/>
      <c r="H437" s="300"/>
      <c r="I437" s="236"/>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c r="AO437" s="112"/>
      <c r="AP437" s="112"/>
      <c r="AQ437" s="112"/>
      <c r="AR437" s="112"/>
    </row>
    <row r="438" spans="1:44" ht="12.75" customHeight="1" x14ac:dyDescent="0.25">
      <c r="A438" s="236"/>
      <c r="B438" s="236"/>
      <c r="C438" s="298"/>
      <c r="D438" s="300"/>
      <c r="E438" s="300"/>
      <c r="F438" s="300"/>
      <c r="G438" s="300"/>
      <c r="H438" s="300"/>
      <c r="I438" s="236"/>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c r="AO438" s="112"/>
      <c r="AP438" s="112"/>
      <c r="AQ438" s="112"/>
      <c r="AR438" s="112"/>
    </row>
    <row r="439" spans="1:44" ht="12.75" customHeight="1" x14ac:dyDescent="0.25">
      <c r="A439" s="236"/>
      <c r="B439" s="236"/>
      <c r="C439" s="298"/>
      <c r="D439" s="300"/>
      <c r="E439" s="300"/>
      <c r="F439" s="300"/>
      <c r="G439" s="300"/>
      <c r="H439" s="300"/>
      <c r="I439" s="236"/>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c r="AO439" s="112"/>
      <c r="AP439" s="112"/>
      <c r="AQ439" s="112"/>
      <c r="AR439" s="112"/>
    </row>
    <row r="440" spans="1:44" ht="12.75" customHeight="1" x14ac:dyDescent="0.25">
      <c r="A440" s="236"/>
      <c r="B440" s="236"/>
      <c r="C440" s="298"/>
      <c r="D440" s="300"/>
      <c r="E440" s="300"/>
      <c r="F440" s="300"/>
      <c r="G440" s="300"/>
      <c r="H440" s="300"/>
      <c r="I440" s="236"/>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112"/>
      <c r="AQ440" s="112"/>
      <c r="AR440" s="112"/>
    </row>
    <row r="441" spans="1:44" ht="12.75" customHeight="1" x14ac:dyDescent="0.25">
      <c r="A441" s="236"/>
      <c r="B441" s="236"/>
      <c r="C441" s="298"/>
      <c r="D441" s="300"/>
      <c r="E441" s="300"/>
      <c r="F441" s="300"/>
      <c r="G441" s="300"/>
      <c r="H441" s="300"/>
      <c r="I441" s="236"/>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c r="AO441" s="112"/>
      <c r="AP441" s="112"/>
      <c r="AQ441" s="112"/>
      <c r="AR441" s="112"/>
    </row>
    <row r="442" spans="1:44" ht="12.75" customHeight="1" x14ac:dyDescent="0.25">
      <c r="A442" s="236"/>
      <c r="B442" s="236"/>
      <c r="C442" s="298"/>
      <c r="D442" s="300"/>
      <c r="E442" s="300"/>
      <c r="F442" s="300"/>
      <c r="G442" s="300"/>
      <c r="H442" s="300"/>
      <c r="I442" s="236"/>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c r="AO442" s="112"/>
      <c r="AP442" s="112"/>
      <c r="AQ442" s="112"/>
      <c r="AR442" s="112"/>
    </row>
    <row r="443" spans="1:44" ht="12.75" customHeight="1" x14ac:dyDescent="0.25">
      <c r="A443" s="236"/>
      <c r="B443" s="236"/>
      <c r="C443" s="298"/>
      <c r="D443" s="300"/>
      <c r="E443" s="300"/>
      <c r="F443" s="300"/>
      <c r="G443" s="300"/>
      <c r="H443" s="300"/>
      <c r="I443" s="236"/>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c r="AO443" s="112"/>
      <c r="AP443" s="112"/>
      <c r="AQ443" s="112"/>
      <c r="AR443" s="112"/>
    </row>
    <row r="444" spans="1:44" ht="12.75" customHeight="1" x14ac:dyDescent="0.25">
      <c r="A444" s="236"/>
      <c r="B444" s="236"/>
      <c r="C444" s="298"/>
      <c r="D444" s="300"/>
      <c r="E444" s="300"/>
      <c r="F444" s="300"/>
      <c r="G444" s="300"/>
      <c r="H444" s="300"/>
      <c r="I444" s="236"/>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c r="AO444" s="112"/>
      <c r="AP444" s="112"/>
      <c r="AQ444" s="112"/>
      <c r="AR444" s="112"/>
    </row>
    <row r="445" spans="1:44" ht="12.75" customHeight="1" x14ac:dyDescent="0.25">
      <c r="A445" s="236"/>
      <c r="B445" s="236"/>
      <c r="C445" s="298"/>
      <c r="D445" s="300"/>
      <c r="E445" s="300"/>
      <c r="F445" s="300"/>
      <c r="G445" s="300"/>
      <c r="H445" s="300"/>
      <c r="I445" s="236"/>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c r="AO445" s="112"/>
      <c r="AP445" s="112"/>
      <c r="AQ445" s="112"/>
      <c r="AR445" s="112"/>
    </row>
    <row r="446" spans="1:44" ht="12.75" customHeight="1" x14ac:dyDescent="0.25">
      <c r="A446" s="236"/>
      <c r="B446" s="236"/>
      <c r="C446" s="298"/>
      <c r="D446" s="300"/>
      <c r="E446" s="300"/>
      <c r="F446" s="300"/>
      <c r="G446" s="300"/>
      <c r="H446" s="300"/>
      <c r="I446" s="236"/>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c r="AO446" s="112"/>
      <c r="AP446" s="112"/>
      <c r="AQ446" s="112"/>
      <c r="AR446" s="112"/>
    </row>
    <row r="447" spans="1:44" ht="12.75" customHeight="1" x14ac:dyDescent="0.25">
      <c r="A447" s="236"/>
      <c r="B447" s="236"/>
      <c r="C447" s="298"/>
      <c r="D447" s="300"/>
      <c r="E447" s="300"/>
      <c r="F447" s="300"/>
      <c r="G447" s="300"/>
      <c r="H447" s="300"/>
      <c r="I447" s="236"/>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c r="AO447" s="112"/>
      <c r="AP447" s="112"/>
      <c r="AQ447" s="112"/>
      <c r="AR447" s="112"/>
    </row>
    <row r="448" spans="1:44" ht="12.75" customHeight="1" x14ac:dyDescent="0.25">
      <c r="A448" s="236"/>
      <c r="B448" s="236"/>
      <c r="C448" s="298"/>
      <c r="D448" s="300"/>
      <c r="E448" s="300"/>
      <c r="F448" s="300"/>
      <c r="G448" s="300"/>
      <c r="H448" s="300"/>
      <c r="I448" s="236"/>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c r="AO448" s="112"/>
      <c r="AP448" s="112"/>
      <c r="AQ448" s="112"/>
      <c r="AR448" s="112"/>
    </row>
    <row r="449" spans="1:44" ht="12.75" customHeight="1" x14ac:dyDescent="0.25">
      <c r="A449" s="236"/>
      <c r="B449" s="236"/>
      <c r="C449" s="298"/>
      <c r="D449" s="300"/>
      <c r="E449" s="300"/>
      <c r="F449" s="300"/>
      <c r="G449" s="300"/>
      <c r="H449" s="300"/>
      <c r="I449" s="236"/>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c r="AO449" s="112"/>
      <c r="AP449" s="112"/>
      <c r="AQ449" s="112"/>
      <c r="AR449" s="112"/>
    </row>
    <row r="450" spans="1:44" ht="12.75" customHeight="1" x14ac:dyDescent="0.25">
      <c r="A450" s="236"/>
      <c r="B450" s="236"/>
      <c r="C450" s="298"/>
      <c r="D450" s="300"/>
      <c r="E450" s="300"/>
      <c r="F450" s="300"/>
      <c r="G450" s="300"/>
      <c r="H450" s="300"/>
      <c r="I450" s="236"/>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row>
    <row r="451" spans="1:44" ht="12.75" customHeight="1" x14ac:dyDescent="0.25">
      <c r="A451" s="236"/>
      <c r="B451" s="236"/>
      <c r="C451" s="298"/>
      <c r="D451" s="300"/>
      <c r="E451" s="300"/>
      <c r="F451" s="300"/>
      <c r="G451" s="300"/>
      <c r="H451" s="300"/>
      <c r="I451" s="236"/>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c r="AO451" s="112"/>
      <c r="AP451" s="112"/>
      <c r="AQ451" s="112"/>
      <c r="AR451" s="112"/>
    </row>
    <row r="452" spans="1:44" ht="12.75" customHeight="1" x14ac:dyDescent="0.25">
      <c r="A452" s="236"/>
      <c r="B452" s="236"/>
      <c r="C452" s="298"/>
      <c r="D452" s="300"/>
      <c r="E452" s="300"/>
      <c r="F452" s="300"/>
      <c r="G452" s="300"/>
      <c r="H452" s="300"/>
      <c r="I452" s="236"/>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c r="AO452" s="112"/>
      <c r="AP452" s="112"/>
      <c r="AQ452" s="112"/>
      <c r="AR452" s="112"/>
    </row>
    <row r="453" spans="1:44" ht="12.75" customHeight="1" x14ac:dyDescent="0.25">
      <c r="A453" s="236"/>
      <c r="B453" s="236"/>
      <c r="C453" s="298"/>
      <c r="D453" s="300"/>
      <c r="E453" s="300"/>
      <c r="F453" s="300"/>
      <c r="G453" s="300"/>
      <c r="H453" s="300"/>
      <c r="I453" s="236"/>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c r="AO453" s="112"/>
      <c r="AP453" s="112"/>
      <c r="AQ453" s="112"/>
      <c r="AR453" s="112"/>
    </row>
    <row r="454" spans="1:44" ht="12.75" customHeight="1" x14ac:dyDescent="0.25">
      <c r="A454" s="236"/>
      <c r="B454" s="236"/>
      <c r="C454" s="298"/>
      <c r="D454" s="300"/>
      <c r="E454" s="300"/>
      <c r="F454" s="300"/>
      <c r="G454" s="300"/>
      <c r="H454" s="300"/>
      <c r="I454" s="236"/>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2"/>
      <c r="AP454" s="112"/>
      <c r="AQ454" s="112"/>
      <c r="AR454" s="112"/>
    </row>
    <row r="455" spans="1:44" ht="12.75" customHeight="1" x14ac:dyDescent="0.25">
      <c r="A455" s="236"/>
      <c r="B455" s="236"/>
      <c r="C455" s="298"/>
      <c r="D455" s="300"/>
      <c r="E455" s="300"/>
      <c r="F455" s="300"/>
      <c r="G455" s="300"/>
      <c r="H455" s="300"/>
      <c r="I455" s="236"/>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c r="AO455" s="112"/>
      <c r="AP455" s="112"/>
      <c r="AQ455" s="112"/>
      <c r="AR455" s="112"/>
    </row>
    <row r="456" spans="1:44" ht="12.75" customHeight="1" x14ac:dyDescent="0.25">
      <c r="A456" s="236"/>
      <c r="B456" s="236"/>
      <c r="C456" s="298"/>
      <c r="D456" s="300"/>
      <c r="E456" s="300"/>
      <c r="F456" s="300"/>
      <c r="G456" s="300"/>
      <c r="H456" s="300"/>
      <c r="I456" s="236"/>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112"/>
      <c r="AR456" s="112"/>
    </row>
    <row r="457" spans="1:44" ht="12.75" customHeight="1" x14ac:dyDescent="0.25">
      <c r="A457" s="236"/>
      <c r="B457" s="236"/>
      <c r="C457" s="298"/>
      <c r="D457" s="300"/>
      <c r="E457" s="300"/>
      <c r="F457" s="300"/>
      <c r="G457" s="300"/>
      <c r="H457" s="300"/>
      <c r="I457" s="236"/>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row>
    <row r="458" spans="1:44" ht="12.75" customHeight="1" x14ac:dyDescent="0.25">
      <c r="A458" s="236"/>
      <c r="B458" s="236"/>
      <c r="C458" s="298"/>
      <c r="D458" s="300"/>
      <c r="E458" s="300"/>
      <c r="F458" s="300"/>
      <c r="G458" s="300"/>
      <c r="H458" s="300"/>
      <c r="I458" s="236"/>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row>
    <row r="459" spans="1:44" ht="12.75" customHeight="1" x14ac:dyDescent="0.25">
      <c r="A459" s="236"/>
      <c r="B459" s="236"/>
      <c r="C459" s="298"/>
      <c r="D459" s="300"/>
      <c r="E459" s="300"/>
      <c r="F459" s="300"/>
      <c r="G459" s="300"/>
      <c r="H459" s="300"/>
      <c r="I459" s="236"/>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112"/>
    </row>
    <row r="460" spans="1:44" ht="12.75" customHeight="1" x14ac:dyDescent="0.25">
      <c r="A460" s="236"/>
      <c r="B460" s="236"/>
      <c r="C460" s="298"/>
      <c r="D460" s="300"/>
      <c r="E460" s="300"/>
      <c r="F460" s="300"/>
      <c r="G460" s="300"/>
      <c r="H460" s="300"/>
      <c r="I460" s="236"/>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2"/>
      <c r="AP460" s="112"/>
      <c r="AQ460" s="112"/>
      <c r="AR460" s="112"/>
    </row>
    <row r="461" spans="1:44" ht="12.75" customHeight="1" x14ac:dyDescent="0.25">
      <c r="A461" s="236"/>
      <c r="B461" s="236"/>
      <c r="C461" s="298"/>
      <c r="D461" s="300"/>
      <c r="E461" s="300"/>
      <c r="F461" s="300"/>
      <c r="G461" s="300"/>
      <c r="H461" s="300"/>
      <c r="I461" s="236"/>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2"/>
      <c r="AP461" s="112"/>
      <c r="AQ461" s="112"/>
      <c r="AR461" s="112"/>
    </row>
    <row r="462" spans="1:44" ht="12.75" customHeight="1" x14ac:dyDescent="0.25">
      <c r="A462" s="236"/>
      <c r="B462" s="236"/>
      <c r="C462" s="298"/>
      <c r="D462" s="300"/>
      <c r="E462" s="300"/>
      <c r="F462" s="300"/>
      <c r="G462" s="300"/>
      <c r="H462" s="300"/>
      <c r="I462" s="236"/>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row>
    <row r="463" spans="1:44" ht="12.75" customHeight="1" x14ac:dyDescent="0.25">
      <c r="A463" s="236"/>
      <c r="B463" s="236"/>
      <c r="C463" s="298"/>
      <c r="D463" s="300"/>
      <c r="E463" s="300"/>
      <c r="F463" s="300"/>
      <c r="G463" s="300"/>
      <c r="H463" s="300"/>
      <c r="I463" s="236"/>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row>
    <row r="464" spans="1:44" ht="12.75" customHeight="1" x14ac:dyDescent="0.25">
      <c r="A464" s="236"/>
      <c r="B464" s="236"/>
      <c r="C464" s="298"/>
      <c r="D464" s="300"/>
      <c r="E464" s="300"/>
      <c r="F464" s="300"/>
      <c r="G464" s="300"/>
      <c r="H464" s="300"/>
      <c r="I464" s="236"/>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row>
    <row r="465" spans="1:44" ht="12.75" customHeight="1" x14ac:dyDescent="0.25">
      <c r="A465" s="236"/>
      <c r="B465" s="236"/>
      <c r="C465" s="298"/>
      <c r="D465" s="300"/>
      <c r="E465" s="300"/>
      <c r="F465" s="300"/>
      <c r="G465" s="300"/>
      <c r="H465" s="300"/>
      <c r="I465" s="236"/>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2"/>
      <c r="AP465" s="112"/>
      <c r="AQ465" s="112"/>
      <c r="AR465" s="112"/>
    </row>
    <row r="466" spans="1:44" ht="12.75" customHeight="1" x14ac:dyDescent="0.25">
      <c r="A466" s="236"/>
      <c r="B466" s="236"/>
      <c r="C466" s="298"/>
      <c r="D466" s="300"/>
      <c r="E466" s="300"/>
      <c r="F466" s="300"/>
      <c r="G466" s="300"/>
      <c r="H466" s="300"/>
      <c r="I466" s="236"/>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c r="AO466" s="112"/>
      <c r="AP466" s="112"/>
      <c r="AQ466" s="112"/>
      <c r="AR466" s="112"/>
    </row>
    <row r="467" spans="1:44" ht="12.75" customHeight="1" x14ac:dyDescent="0.25">
      <c r="A467" s="236"/>
      <c r="B467" s="236"/>
      <c r="C467" s="298"/>
      <c r="D467" s="300"/>
      <c r="E467" s="300"/>
      <c r="F467" s="300"/>
      <c r="G467" s="300"/>
      <c r="H467" s="300"/>
      <c r="I467" s="236"/>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c r="AO467" s="112"/>
      <c r="AP467" s="112"/>
      <c r="AQ467" s="112"/>
      <c r="AR467" s="112"/>
    </row>
    <row r="468" spans="1:44" ht="12.75" customHeight="1" x14ac:dyDescent="0.25">
      <c r="A468" s="236"/>
      <c r="B468" s="236"/>
      <c r="C468" s="298"/>
      <c r="D468" s="300"/>
      <c r="E468" s="300"/>
      <c r="F468" s="300"/>
      <c r="G468" s="300"/>
      <c r="H468" s="300"/>
      <c r="I468" s="236"/>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c r="AO468" s="112"/>
      <c r="AP468" s="112"/>
      <c r="AQ468" s="112"/>
      <c r="AR468" s="112"/>
    </row>
    <row r="469" spans="1:44" ht="12.75" customHeight="1" x14ac:dyDescent="0.25">
      <c r="A469" s="236"/>
      <c r="B469" s="236"/>
      <c r="C469" s="298"/>
      <c r="D469" s="300"/>
      <c r="E469" s="300"/>
      <c r="F469" s="300"/>
      <c r="G469" s="300"/>
      <c r="H469" s="300"/>
      <c r="I469" s="236"/>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row>
    <row r="470" spans="1:44" ht="12.75" customHeight="1" x14ac:dyDescent="0.25">
      <c r="A470" s="236"/>
      <c r="B470" s="236"/>
      <c r="C470" s="298"/>
      <c r="D470" s="300"/>
      <c r="E470" s="300"/>
      <c r="F470" s="300"/>
      <c r="G470" s="300"/>
      <c r="H470" s="300"/>
      <c r="I470" s="236"/>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c r="AO470" s="112"/>
      <c r="AP470" s="112"/>
      <c r="AQ470" s="112"/>
      <c r="AR470" s="112"/>
    </row>
    <row r="471" spans="1:44" ht="12.75" customHeight="1" x14ac:dyDescent="0.25">
      <c r="A471" s="236"/>
      <c r="B471" s="236"/>
      <c r="C471" s="298"/>
      <c r="D471" s="300"/>
      <c r="E471" s="300"/>
      <c r="F471" s="300"/>
      <c r="G471" s="300"/>
      <c r="H471" s="300"/>
      <c r="I471" s="236"/>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2"/>
      <c r="AP471" s="112"/>
      <c r="AQ471" s="112"/>
      <c r="AR471" s="112"/>
    </row>
    <row r="472" spans="1:44" ht="12.75" customHeight="1" x14ac:dyDescent="0.25">
      <c r="A472" s="236"/>
      <c r="B472" s="236"/>
      <c r="C472" s="298"/>
      <c r="D472" s="300"/>
      <c r="E472" s="300"/>
      <c r="F472" s="300"/>
      <c r="G472" s="300"/>
      <c r="H472" s="300"/>
      <c r="I472" s="236"/>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2"/>
      <c r="AP472" s="112"/>
      <c r="AQ472" s="112"/>
      <c r="AR472" s="112"/>
    </row>
    <row r="473" spans="1:44" ht="12.75" customHeight="1" x14ac:dyDescent="0.25">
      <c r="A473" s="236"/>
      <c r="B473" s="236"/>
      <c r="C473" s="298"/>
      <c r="D473" s="300"/>
      <c r="E473" s="300"/>
      <c r="F473" s="300"/>
      <c r="G473" s="300"/>
      <c r="H473" s="300"/>
      <c r="I473" s="236"/>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112"/>
      <c r="AR473" s="112"/>
    </row>
    <row r="474" spans="1:44" ht="12.75" customHeight="1" x14ac:dyDescent="0.25">
      <c r="A474" s="236"/>
      <c r="B474" s="236"/>
      <c r="C474" s="298"/>
      <c r="D474" s="300"/>
      <c r="E474" s="300"/>
      <c r="F474" s="300"/>
      <c r="G474" s="300"/>
      <c r="H474" s="300"/>
      <c r="I474" s="236"/>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2"/>
      <c r="AP474" s="112"/>
      <c r="AQ474" s="112"/>
      <c r="AR474" s="112"/>
    </row>
    <row r="475" spans="1:44" ht="12.75" customHeight="1" x14ac:dyDescent="0.25">
      <c r="A475" s="236"/>
      <c r="B475" s="236"/>
      <c r="C475" s="298"/>
      <c r="D475" s="300"/>
      <c r="E475" s="300"/>
      <c r="F475" s="300"/>
      <c r="G475" s="300"/>
      <c r="H475" s="300"/>
      <c r="I475" s="236"/>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c r="AO475" s="112"/>
      <c r="AP475" s="112"/>
      <c r="AQ475" s="112"/>
      <c r="AR475" s="112"/>
    </row>
    <row r="476" spans="1:44" ht="12.75" customHeight="1" x14ac:dyDescent="0.25">
      <c r="A476" s="236"/>
      <c r="B476" s="236"/>
      <c r="C476" s="298"/>
      <c r="D476" s="300"/>
      <c r="E476" s="300"/>
      <c r="F476" s="300"/>
      <c r="G476" s="300"/>
      <c r="H476" s="300"/>
      <c r="I476" s="236"/>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row>
    <row r="477" spans="1:44" ht="12.75" customHeight="1" x14ac:dyDescent="0.25">
      <c r="A477" s="236"/>
      <c r="B477" s="236"/>
      <c r="C477" s="298"/>
      <c r="D477" s="300"/>
      <c r="E477" s="300"/>
      <c r="F477" s="300"/>
      <c r="G477" s="300"/>
      <c r="H477" s="300"/>
      <c r="I477" s="236"/>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row>
    <row r="478" spans="1:44" ht="12.75" customHeight="1" x14ac:dyDescent="0.25">
      <c r="A478" s="236"/>
      <c r="B478" s="236"/>
      <c r="C478" s="298"/>
      <c r="D478" s="300"/>
      <c r="E478" s="300"/>
      <c r="F478" s="300"/>
      <c r="G478" s="300"/>
      <c r="H478" s="300"/>
      <c r="I478" s="236"/>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c r="AO478" s="112"/>
      <c r="AP478" s="112"/>
      <c r="AQ478" s="112"/>
      <c r="AR478" s="112"/>
    </row>
    <row r="479" spans="1:44" ht="12.75" customHeight="1" x14ac:dyDescent="0.25">
      <c r="A479" s="236"/>
      <c r="B479" s="236"/>
      <c r="C479" s="298"/>
      <c r="D479" s="300"/>
      <c r="E479" s="300"/>
      <c r="F479" s="300"/>
      <c r="G479" s="300"/>
      <c r="H479" s="300"/>
      <c r="I479" s="236"/>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c r="AO479" s="112"/>
      <c r="AP479" s="112"/>
      <c r="AQ479" s="112"/>
      <c r="AR479" s="112"/>
    </row>
    <row r="480" spans="1:44" ht="12.75" customHeight="1" x14ac:dyDescent="0.25">
      <c r="A480" s="236"/>
      <c r="B480" s="236"/>
      <c r="C480" s="298"/>
      <c r="D480" s="300"/>
      <c r="E480" s="300"/>
      <c r="F480" s="300"/>
      <c r="G480" s="300"/>
      <c r="H480" s="300"/>
      <c r="I480" s="236"/>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row>
    <row r="481" spans="1:44" ht="12.75" customHeight="1" x14ac:dyDescent="0.25">
      <c r="A481" s="236"/>
      <c r="B481" s="236"/>
      <c r="C481" s="298"/>
      <c r="D481" s="300"/>
      <c r="E481" s="300"/>
      <c r="F481" s="300"/>
      <c r="G481" s="300"/>
      <c r="H481" s="300"/>
      <c r="I481" s="236"/>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row>
    <row r="482" spans="1:44" ht="12.75" customHeight="1" x14ac:dyDescent="0.25">
      <c r="A482" s="236"/>
      <c r="B482" s="236"/>
      <c r="C482" s="298"/>
      <c r="D482" s="300"/>
      <c r="E482" s="300"/>
      <c r="F482" s="300"/>
      <c r="G482" s="300"/>
      <c r="H482" s="300"/>
      <c r="I482" s="236"/>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row>
    <row r="483" spans="1:44" x14ac:dyDescent="0.25">
      <c r="A483" s="236"/>
      <c r="B483" s="236"/>
      <c r="C483" s="298"/>
      <c r="D483" s="300"/>
      <c r="E483" s="300"/>
      <c r="F483" s="300"/>
      <c r="G483" s="300"/>
      <c r="H483" s="300"/>
      <c r="I483" s="236"/>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row>
    <row r="484" spans="1:44" ht="12.75" customHeight="1" x14ac:dyDescent="0.25">
      <c r="A484" s="236"/>
      <c r="B484" s="236"/>
      <c r="C484" s="298"/>
      <c r="D484" s="300"/>
      <c r="E484" s="300"/>
      <c r="F484" s="300"/>
      <c r="G484" s="300"/>
      <c r="H484" s="300"/>
      <c r="I484" s="236"/>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c r="AO484" s="112"/>
      <c r="AP484" s="112"/>
      <c r="AQ484" s="112"/>
      <c r="AR484" s="112"/>
    </row>
    <row r="485" spans="1:44" ht="12.75" customHeight="1" x14ac:dyDescent="0.25">
      <c r="A485" s="236"/>
      <c r="B485" s="236"/>
      <c r="C485" s="298"/>
      <c r="D485" s="300"/>
      <c r="E485" s="300"/>
      <c r="F485" s="300"/>
      <c r="G485" s="300"/>
      <c r="H485" s="300"/>
      <c r="I485" s="236"/>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c r="AO485" s="112"/>
      <c r="AP485" s="112"/>
      <c r="AQ485" s="112"/>
      <c r="AR485" s="112"/>
    </row>
    <row r="486" spans="1:44" ht="12.75" customHeight="1" x14ac:dyDescent="0.25">
      <c r="A486" s="236"/>
      <c r="B486" s="236"/>
      <c r="C486" s="298"/>
      <c r="D486" s="300"/>
      <c r="E486" s="300"/>
      <c r="F486" s="300"/>
      <c r="G486" s="300"/>
      <c r="H486" s="300"/>
      <c r="I486" s="236"/>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2"/>
      <c r="AP486" s="112"/>
      <c r="AQ486" s="112"/>
      <c r="AR486" s="112"/>
    </row>
    <row r="487" spans="1:44" ht="47.25" customHeight="1" x14ac:dyDescent="0.25">
      <c r="A487" s="236"/>
      <c r="B487" s="236"/>
      <c r="C487" s="298"/>
      <c r="D487" s="300"/>
      <c r="E487" s="300"/>
      <c r="F487" s="300"/>
      <c r="G487" s="300"/>
      <c r="H487" s="300"/>
      <c r="I487" s="236"/>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2"/>
      <c r="AP487" s="112"/>
      <c r="AQ487" s="112"/>
      <c r="AR487" s="112"/>
    </row>
    <row r="488" spans="1:44" ht="12.75" customHeight="1" x14ac:dyDescent="0.25">
      <c r="A488" s="236"/>
      <c r="B488" s="236"/>
      <c r="C488" s="298"/>
      <c r="D488" s="300"/>
      <c r="E488" s="300"/>
      <c r="F488" s="300"/>
      <c r="G488" s="300"/>
      <c r="H488" s="300"/>
      <c r="I488" s="236"/>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c r="AO488" s="112"/>
      <c r="AP488" s="112"/>
      <c r="AQ488" s="112"/>
      <c r="AR488" s="112"/>
    </row>
    <row r="489" spans="1:44" ht="12.75" customHeight="1" x14ac:dyDescent="0.25">
      <c r="A489" s="236"/>
      <c r="B489" s="236"/>
      <c r="C489" s="298"/>
      <c r="D489" s="300"/>
      <c r="E489" s="300"/>
      <c r="F489" s="300"/>
      <c r="G489" s="300"/>
      <c r="H489" s="300"/>
      <c r="I489" s="236"/>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row>
    <row r="490" spans="1:44" ht="12.75" customHeight="1" x14ac:dyDescent="0.25">
      <c r="A490" s="236"/>
      <c r="B490" s="236"/>
      <c r="C490" s="298"/>
      <c r="D490" s="300"/>
      <c r="E490" s="300"/>
      <c r="F490" s="300"/>
      <c r="G490" s="300"/>
      <c r="H490" s="300"/>
      <c r="I490" s="236"/>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row>
    <row r="491" spans="1:44" ht="31.5" customHeight="1" x14ac:dyDescent="0.25">
      <c r="A491" s="236"/>
      <c r="B491" s="236"/>
      <c r="C491" s="298"/>
      <c r="D491" s="300"/>
      <c r="E491" s="300"/>
      <c r="F491" s="300"/>
      <c r="G491" s="300"/>
      <c r="H491" s="300"/>
      <c r="I491" s="236"/>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2"/>
      <c r="AQ491" s="112"/>
      <c r="AR491" s="112"/>
    </row>
    <row r="492" spans="1:44" ht="12.75" customHeight="1" x14ac:dyDescent="0.25">
      <c r="A492" s="236"/>
      <c r="B492" s="236"/>
      <c r="C492" s="298"/>
      <c r="D492" s="300"/>
      <c r="E492" s="300"/>
      <c r="F492" s="300"/>
      <c r="G492" s="300"/>
      <c r="H492" s="300"/>
      <c r="I492" s="236"/>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row>
    <row r="493" spans="1:44" ht="12.75" customHeight="1" x14ac:dyDescent="0.25">
      <c r="A493" s="236"/>
      <c r="B493" s="236"/>
      <c r="C493" s="298"/>
      <c r="D493" s="300"/>
      <c r="E493" s="300"/>
      <c r="F493" s="300"/>
      <c r="G493" s="300"/>
      <c r="H493" s="300"/>
      <c r="I493" s="236"/>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c r="AO493" s="112"/>
      <c r="AP493" s="112"/>
      <c r="AQ493" s="112"/>
      <c r="AR493" s="112"/>
    </row>
    <row r="494" spans="1:44" ht="12.75" customHeight="1" x14ac:dyDescent="0.25">
      <c r="A494" s="236"/>
      <c r="B494" s="236"/>
      <c r="C494" s="298"/>
      <c r="D494" s="300"/>
      <c r="E494" s="300"/>
      <c r="F494" s="300"/>
      <c r="G494" s="300"/>
      <c r="H494" s="300"/>
      <c r="I494" s="236"/>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c r="AO494" s="112"/>
      <c r="AP494" s="112"/>
      <c r="AQ494" s="112"/>
      <c r="AR494" s="112"/>
    </row>
    <row r="495" spans="1:44" x14ac:dyDescent="0.25">
      <c r="A495" s="236"/>
      <c r="B495" s="236"/>
      <c r="C495" s="298"/>
      <c r="D495" s="300"/>
      <c r="E495" s="300"/>
      <c r="F495" s="300"/>
      <c r="G495" s="300"/>
      <c r="H495" s="300"/>
      <c r="I495" s="236"/>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2"/>
      <c r="AP495" s="112"/>
      <c r="AQ495" s="112"/>
      <c r="AR495" s="112"/>
    </row>
    <row r="496" spans="1:44" ht="12.75" customHeight="1" x14ac:dyDescent="0.25">
      <c r="A496" s="236"/>
      <c r="B496" s="236"/>
      <c r="C496" s="298"/>
      <c r="D496" s="300"/>
      <c r="E496" s="300"/>
      <c r="F496" s="300"/>
      <c r="G496" s="300"/>
      <c r="H496" s="300"/>
      <c r="I496" s="236"/>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c r="AO496" s="112"/>
      <c r="AP496" s="112"/>
      <c r="AQ496" s="112"/>
      <c r="AR496" s="112"/>
    </row>
    <row r="497" spans="1:44" ht="12.75" customHeight="1" x14ac:dyDescent="0.25">
      <c r="A497" s="236"/>
      <c r="B497" s="236"/>
      <c r="C497" s="298"/>
      <c r="D497" s="300"/>
      <c r="E497" s="300"/>
      <c r="F497" s="300"/>
      <c r="G497" s="300"/>
      <c r="H497" s="300"/>
      <c r="I497" s="236"/>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c r="AO497" s="112"/>
      <c r="AP497" s="112"/>
      <c r="AQ497" s="112"/>
      <c r="AR497" s="112"/>
    </row>
    <row r="498" spans="1:44" ht="12.75" customHeight="1" x14ac:dyDescent="0.25">
      <c r="A498" s="236"/>
      <c r="B498" s="236"/>
      <c r="C498" s="298"/>
      <c r="D498" s="300"/>
      <c r="E498" s="300"/>
      <c r="F498" s="300"/>
      <c r="G498" s="300"/>
      <c r="H498" s="300"/>
      <c r="I498" s="236"/>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c r="AO498" s="112"/>
      <c r="AP498" s="112"/>
      <c r="AQ498" s="112"/>
      <c r="AR498" s="112"/>
    </row>
    <row r="499" spans="1:44" ht="65.650000000000006" customHeight="1" x14ac:dyDescent="0.25">
      <c r="A499" s="236"/>
      <c r="B499" s="236"/>
      <c r="C499" s="298"/>
      <c r="D499" s="300"/>
      <c r="E499" s="300"/>
      <c r="F499" s="300"/>
      <c r="G499" s="300"/>
      <c r="H499" s="300"/>
      <c r="I499" s="236"/>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2"/>
      <c r="AP499" s="112"/>
      <c r="AQ499" s="112"/>
      <c r="AR499" s="112"/>
    </row>
    <row r="500" spans="1:44" ht="12.75" customHeight="1" x14ac:dyDescent="0.25">
      <c r="A500" s="236"/>
      <c r="B500" s="236"/>
      <c r="C500" s="298"/>
      <c r="D500" s="300"/>
      <c r="E500" s="300"/>
      <c r="F500" s="300"/>
      <c r="G500" s="300"/>
      <c r="H500" s="300"/>
      <c r="I500" s="236"/>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row>
    <row r="501" spans="1:44" ht="12.75" customHeight="1" x14ac:dyDescent="0.25">
      <c r="A501" s="236"/>
      <c r="B501" s="236"/>
      <c r="C501" s="298"/>
      <c r="D501" s="300"/>
      <c r="E501" s="300"/>
      <c r="F501" s="300"/>
      <c r="G501" s="300"/>
      <c r="H501" s="300"/>
      <c r="I501" s="236"/>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c r="AO501" s="112"/>
      <c r="AP501" s="112"/>
      <c r="AQ501" s="112"/>
      <c r="AR501" s="112"/>
    </row>
    <row r="502" spans="1:44" ht="12.75" customHeight="1" x14ac:dyDescent="0.25">
      <c r="A502" s="236"/>
      <c r="B502" s="236"/>
      <c r="C502" s="298"/>
      <c r="D502" s="300"/>
      <c r="E502" s="300"/>
      <c r="F502" s="300"/>
      <c r="G502" s="300"/>
      <c r="H502" s="300"/>
      <c r="I502" s="236"/>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2"/>
      <c r="AP502" s="112"/>
      <c r="AQ502" s="112"/>
      <c r="AR502" s="112"/>
    </row>
    <row r="503" spans="1:44" ht="12.75" customHeight="1" x14ac:dyDescent="0.25">
      <c r="A503" s="236"/>
      <c r="B503" s="236"/>
      <c r="C503" s="298"/>
      <c r="D503" s="300"/>
      <c r="E503" s="300"/>
      <c r="F503" s="300"/>
      <c r="G503" s="300"/>
      <c r="H503" s="300"/>
      <c r="I503" s="236"/>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2"/>
      <c r="AP503" s="112"/>
      <c r="AQ503" s="112"/>
      <c r="AR503" s="112"/>
    </row>
    <row r="504" spans="1:44" ht="12.75" customHeight="1" x14ac:dyDescent="0.25">
      <c r="A504" s="236"/>
      <c r="B504" s="236"/>
      <c r="C504" s="298"/>
      <c r="D504" s="300"/>
      <c r="E504" s="300"/>
      <c r="F504" s="300"/>
      <c r="G504" s="300"/>
      <c r="H504" s="300"/>
      <c r="I504" s="236"/>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2"/>
      <c r="AP504" s="112"/>
      <c r="AQ504" s="112"/>
      <c r="AR504" s="112"/>
    </row>
    <row r="505" spans="1:44" ht="12.75" customHeight="1" x14ac:dyDescent="0.25">
      <c r="A505" s="236"/>
      <c r="B505" s="236"/>
      <c r="C505" s="298"/>
      <c r="D505" s="300"/>
      <c r="E505" s="300"/>
      <c r="F505" s="300"/>
      <c r="G505" s="300"/>
      <c r="H505" s="300"/>
      <c r="I505" s="236"/>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row>
    <row r="506" spans="1:44" ht="12.75" customHeight="1" x14ac:dyDescent="0.25">
      <c r="A506" s="236"/>
      <c r="B506" s="236"/>
      <c r="C506" s="298"/>
      <c r="D506" s="300"/>
      <c r="E506" s="300"/>
      <c r="F506" s="300"/>
      <c r="G506" s="300"/>
      <c r="H506" s="300"/>
      <c r="I506" s="236"/>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2"/>
      <c r="AP506" s="112"/>
      <c r="AQ506" s="112"/>
      <c r="AR506" s="112"/>
    </row>
    <row r="507" spans="1:44" ht="49.5" customHeight="1" x14ac:dyDescent="0.25">
      <c r="A507" s="236"/>
      <c r="B507" s="236"/>
      <c r="C507" s="298"/>
      <c r="D507" s="300"/>
      <c r="E507" s="300"/>
      <c r="F507" s="300"/>
      <c r="G507" s="300"/>
      <c r="H507" s="300"/>
      <c r="I507" s="236"/>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2"/>
      <c r="AP507" s="112"/>
      <c r="AQ507" s="112"/>
      <c r="AR507" s="112"/>
    </row>
    <row r="508" spans="1:44" ht="12.75" customHeight="1" x14ac:dyDescent="0.25">
      <c r="A508" s="236"/>
      <c r="B508" s="236"/>
      <c r="C508" s="298"/>
      <c r="D508" s="300"/>
      <c r="E508" s="300"/>
      <c r="F508" s="300"/>
      <c r="G508" s="300"/>
      <c r="H508" s="300"/>
      <c r="I508" s="236"/>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c r="AO508" s="112"/>
      <c r="AP508" s="112"/>
      <c r="AQ508" s="112"/>
      <c r="AR508" s="112"/>
    </row>
    <row r="509" spans="1:44" ht="12.75" customHeight="1" x14ac:dyDescent="0.25">
      <c r="A509" s="236"/>
      <c r="B509" s="236"/>
      <c r="C509" s="298"/>
      <c r="D509" s="300"/>
      <c r="E509" s="300"/>
      <c r="F509" s="300"/>
      <c r="G509" s="300"/>
      <c r="H509" s="300"/>
      <c r="I509" s="236"/>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2"/>
      <c r="AP509" s="112"/>
      <c r="AQ509" s="112"/>
      <c r="AR509" s="112"/>
    </row>
    <row r="510" spans="1:44" ht="12.75" customHeight="1" x14ac:dyDescent="0.25">
      <c r="A510" s="236"/>
      <c r="B510" s="236"/>
      <c r="C510" s="298"/>
      <c r="D510" s="300"/>
      <c r="E510" s="300"/>
      <c r="F510" s="300"/>
      <c r="G510" s="300"/>
      <c r="H510" s="300"/>
      <c r="I510" s="236"/>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c r="AO510" s="112"/>
      <c r="AP510" s="112"/>
      <c r="AQ510" s="112"/>
      <c r="AR510" s="112"/>
    </row>
    <row r="511" spans="1:44" ht="12.75" customHeight="1" x14ac:dyDescent="0.25">
      <c r="A511" s="236"/>
      <c r="B511" s="236"/>
      <c r="C511" s="298"/>
      <c r="D511" s="300"/>
      <c r="E511" s="300"/>
      <c r="F511" s="300"/>
      <c r="G511" s="300"/>
      <c r="H511" s="300"/>
      <c r="I511" s="236"/>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c r="AO511" s="112"/>
      <c r="AP511" s="112"/>
      <c r="AQ511" s="112"/>
      <c r="AR511" s="112"/>
    </row>
    <row r="512" spans="1:44" ht="12.75" customHeight="1" x14ac:dyDescent="0.25">
      <c r="A512" s="236"/>
      <c r="B512" s="236"/>
      <c r="C512" s="298"/>
      <c r="D512" s="300"/>
      <c r="E512" s="300"/>
      <c r="F512" s="300"/>
      <c r="G512" s="300"/>
      <c r="H512" s="300"/>
      <c r="I512" s="236"/>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2"/>
      <c r="AP512" s="112"/>
      <c r="AQ512" s="112"/>
      <c r="AR512" s="112"/>
    </row>
    <row r="513" spans="1:44" ht="12.75" customHeight="1" x14ac:dyDescent="0.25">
      <c r="A513" s="236"/>
      <c r="B513" s="236"/>
      <c r="C513" s="298"/>
      <c r="D513" s="300"/>
      <c r="E513" s="300"/>
      <c r="F513" s="300"/>
      <c r="G513" s="300"/>
      <c r="H513" s="300"/>
      <c r="I513" s="236"/>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c r="AR513" s="112"/>
    </row>
    <row r="514" spans="1:44" ht="12.75" customHeight="1" x14ac:dyDescent="0.25">
      <c r="A514" s="236"/>
      <c r="B514" s="236"/>
      <c r="C514" s="298"/>
      <c r="D514" s="300"/>
      <c r="E514" s="300"/>
      <c r="F514" s="300"/>
      <c r="G514" s="300"/>
      <c r="H514" s="300"/>
      <c r="I514" s="236"/>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c r="AO514" s="112"/>
      <c r="AP514" s="112"/>
      <c r="AQ514" s="112"/>
      <c r="AR514" s="112"/>
    </row>
    <row r="515" spans="1:44" ht="12.75" customHeight="1" x14ac:dyDescent="0.25">
      <c r="A515" s="236"/>
      <c r="B515" s="236"/>
      <c r="C515" s="298"/>
      <c r="D515" s="300"/>
      <c r="E515" s="300"/>
      <c r="F515" s="300"/>
      <c r="G515" s="300"/>
      <c r="H515" s="300"/>
      <c r="I515" s="236"/>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c r="AO515" s="112"/>
      <c r="AP515" s="112"/>
      <c r="AQ515" s="112"/>
      <c r="AR515" s="112"/>
    </row>
    <row r="516" spans="1:44" ht="12.75" customHeight="1" x14ac:dyDescent="0.25">
      <c r="A516" s="236"/>
      <c r="B516" s="236"/>
      <c r="C516" s="298"/>
      <c r="D516" s="300"/>
      <c r="E516" s="300"/>
      <c r="F516" s="300"/>
      <c r="G516" s="300"/>
      <c r="H516" s="300"/>
      <c r="I516" s="236"/>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row>
    <row r="517" spans="1:44" x14ac:dyDescent="0.25">
      <c r="A517" s="236"/>
      <c r="B517" s="236"/>
      <c r="C517" s="298"/>
      <c r="D517" s="300"/>
      <c r="E517" s="300"/>
      <c r="F517" s="300"/>
      <c r="G517" s="300"/>
      <c r="H517" s="300"/>
      <c r="I517" s="236"/>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row>
    <row r="518" spans="1:44" ht="12.75" customHeight="1" x14ac:dyDescent="0.25">
      <c r="A518" s="236"/>
      <c r="B518" s="236"/>
      <c r="C518" s="298"/>
      <c r="D518" s="300"/>
      <c r="E518" s="300"/>
      <c r="F518" s="300"/>
      <c r="G518" s="300"/>
      <c r="H518" s="300"/>
      <c r="I518" s="236"/>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row>
    <row r="519" spans="1:44" ht="12.75" customHeight="1" x14ac:dyDescent="0.25">
      <c r="A519" s="236"/>
      <c r="B519" s="236"/>
      <c r="C519" s="298"/>
      <c r="D519" s="300"/>
      <c r="E519" s="300"/>
      <c r="F519" s="300"/>
      <c r="G519" s="300"/>
      <c r="H519" s="300"/>
      <c r="I519" s="236"/>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c r="AO519" s="112"/>
      <c r="AP519" s="112"/>
      <c r="AQ519" s="112"/>
      <c r="AR519" s="112"/>
    </row>
    <row r="520" spans="1:44" ht="12.75" customHeight="1" x14ac:dyDescent="0.25">
      <c r="A520" s="236"/>
      <c r="B520" s="236"/>
      <c r="C520" s="298"/>
      <c r="D520" s="300"/>
      <c r="E520" s="300"/>
      <c r="F520" s="300"/>
      <c r="G520" s="300"/>
      <c r="H520" s="300"/>
      <c r="I520" s="236"/>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c r="AO520" s="112"/>
      <c r="AP520" s="112"/>
      <c r="AQ520" s="112"/>
      <c r="AR520" s="112"/>
    </row>
    <row r="521" spans="1:44" ht="68.25" customHeight="1" x14ac:dyDescent="0.25">
      <c r="A521" s="236"/>
      <c r="B521" s="236"/>
      <c r="C521" s="298"/>
      <c r="D521" s="300"/>
      <c r="E521" s="300"/>
      <c r="F521" s="300"/>
      <c r="G521" s="300"/>
      <c r="H521" s="300"/>
      <c r="I521" s="236"/>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c r="AO521" s="112"/>
      <c r="AP521" s="112"/>
      <c r="AQ521" s="112"/>
      <c r="AR521" s="112"/>
    </row>
    <row r="522" spans="1:44" ht="12.75" customHeight="1" x14ac:dyDescent="0.25">
      <c r="A522" s="236"/>
      <c r="B522" s="236"/>
      <c r="C522" s="298"/>
      <c r="D522" s="300"/>
      <c r="E522" s="300"/>
      <c r="F522" s="300"/>
      <c r="G522" s="300"/>
      <c r="H522" s="300"/>
      <c r="I522" s="236"/>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2"/>
      <c r="AP522" s="112"/>
      <c r="AQ522" s="112"/>
      <c r="AR522" s="112"/>
    </row>
    <row r="523" spans="1:44" ht="12.75" customHeight="1" x14ac:dyDescent="0.25">
      <c r="A523" s="236"/>
      <c r="B523" s="236"/>
      <c r="C523" s="298"/>
      <c r="D523" s="300"/>
      <c r="E523" s="300"/>
      <c r="F523" s="300"/>
      <c r="G523" s="300"/>
      <c r="H523" s="300"/>
      <c r="I523" s="236"/>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c r="AO523" s="112"/>
      <c r="AP523" s="112"/>
      <c r="AQ523" s="112"/>
      <c r="AR523" s="112"/>
    </row>
    <row r="524" spans="1:44" ht="12.75" customHeight="1" x14ac:dyDescent="0.25">
      <c r="A524" s="236"/>
      <c r="B524" s="236"/>
      <c r="C524" s="298"/>
      <c r="D524" s="300"/>
      <c r="E524" s="300"/>
      <c r="F524" s="300"/>
      <c r="G524" s="300"/>
      <c r="H524" s="300"/>
      <c r="I524" s="236"/>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c r="AO524" s="112"/>
      <c r="AP524" s="112"/>
      <c r="AQ524" s="112"/>
      <c r="AR524" s="112"/>
    </row>
    <row r="525" spans="1:44" ht="30" customHeight="1" x14ac:dyDescent="0.25">
      <c r="A525" s="236"/>
      <c r="B525" s="236"/>
      <c r="C525" s="298"/>
      <c r="D525" s="300"/>
      <c r="E525" s="300"/>
      <c r="F525" s="300"/>
      <c r="G525" s="300"/>
      <c r="H525" s="300"/>
      <c r="I525" s="236"/>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c r="AO525" s="112"/>
      <c r="AP525" s="112"/>
      <c r="AQ525" s="112"/>
      <c r="AR525" s="112"/>
    </row>
    <row r="526" spans="1:44" ht="12.75" customHeight="1" x14ac:dyDescent="0.25">
      <c r="A526" s="236"/>
      <c r="B526" s="236"/>
      <c r="C526" s="298"/>
      <c r="D526" s="300"/>
      <c r="E526" s="300"/>
      <c r="F526" s="300"/>
      <c r="G526" s="300"/>
      <c r="H526" s="300"/>
      <c r="I526" s="236"/>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2"/>
      <c r="AP526" s="112"/>
      <c r="AQ526" s="112"/>
      <c r="AR526" s="112"/>
    </row>
    <row r="527" spans="1:44" ht="12.75" customHeight="1" x14ac:dyDescent="0.25">
      <c r="A527" s="236"/>
      <c r="B527" s="236"/>
      <c r="C527" s="298"/>
      <c r="D527" s="300"/>
      <c r="E527" s="300"/>
      <c r="F527" s="300"/>
      <c r="G527" s="300"/>
      <c r="H527" s="300"/>
      <c r="I527" s="236"/>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c r="AO527" s="112"/>
      <c r="AP527" s="112"/>
      <c r="AQ527" s="112"/>
      <c r="AR527" s="112"/>
    </row>
    <row r="528" spans="1:44" ht="12.75" customHeight="1" x14ac:dyDescent="0.25">
      <c r="A528" s="236"/>
      <c r="B528" s="236"/>
      <c r="C528" s="298"/>
      <c r="D528" s="300"/>
      <c r="E528" s="300"/>
      <c r="F528" s="300"/>
      <c r="G528" s="300"/>
      <c r="H528" s="300"/>
      <c r="I528" s="236"/>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c r="AO528" s="112"/>
      <c r="AP528" s="112"/>
      <c r="AQ528" s="112"/>
      <c r="AR528" s="112"/>
    </row>
    <row r="529" spans="1:44" ht="29.25" customHeight="1" x14ac:dyDescent="0.25">
      <c r="A529" s="236"/>
      <c r="B529" s="236"/>
      <c r="C529" s="298"/>
      <c r="D529" s="300"/>
      <c r="E529" s="300"/>
      <c r="F529" s="300"/>
      <c r="G529" s="300"/>
      <c r="H529" s="300"/>
      <c r="I529" s="236"/>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2"/>
      <c r="AP529" s="112"/>
      <c r="AQ529" s="112"/>
      <c r="AR529" s="112"/>
    </row>
    <row r="530" spans="1:44" ht="12.75" customHeight="1" x14ac:dyDescent="0.25">
      <c r="A530" s="236"/>
      <c r="B530" s="236"/>
      <c r="C530" s="298"/>
      <c r="D530" s="300"/>
      <c r="E530" s="300"/>
      <c r="F530" s="300"/>
      <c r="G530" s="300"/>
      <c r="H530" s="300"/>
      <c r="I530" s="236"/>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2"/>
      <c r="AP530" s="112"/>
      <c r="AQ530" s="112"/>
      <c r="AR530" s="112"/>
    </row>
    <row r="531" spans="1:44" ht="12.75" customHeight="1" x14ac:dyDescent="0.25">
      <c r="A531" s="236"/>
      <c r="B531" s="236"/>
      <c r="C531" s="298"/>
      <c r="D531" s="300"/>
      <c r="E531" s="300"/>
      <c r="F531" s="300"/>
      <c r="G531" s="300"/>
      <c r="H531" s="300"/>
      <c r="I531" s="236"/>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2"/>
      <c r="AP531" s="112"/>
      <c r="AQ531" s="112"/>
      <c r="AR531" s="112"/>
    </row>
    <row r="532" spans="1:44" ht="12.75" customHeight="1" x14ac:dyDescent="0.25">
      <c r="A532" s="236"/>
      <c r="B532" s="236"/>
      <c r="C532" s="298"/>
      <c r="D532" s="300"/>
      <c r="E532" s="300"/>
      <c r="F532" s="300"/>
      <c r="G532" s="300"/>
      <c r="H532" s="300"/>
      <c r="I532" s="236"/>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c r="AO532" s="112"/>
      <c r="AP532" s="112"/>
      <c r="AQ532" s="112"/>
      <c r="AR532" s="112"/>
    </row>
    <row r="533" spans="1:44" ht="12.75" customHeight="1" x14ac:dyDescent="0.25">
      <c r="A533" s="236"/>
      <c r="B533" s="236"/>
      <c r="C533" s="298"/>
      <c r="D533" s="300"/>
      <c r="E533" s="300"/>
      <c r="F533" s="300"/>
      <c r="G533" s="300"/>
      <c r="H533" s="300"/>
      <c r="I533" s="236"/>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c r="AO533" s="112"/>
      <c r="AP533" s="112"/>
      <c r="AQ533" s="112"/>
      <c r="AR533" s="112"/>
    </row>
    <row r="534" spans="1:44" ht="12.75" customHeight="1" x14ac:dyDescent="0.25">
      <c r="A534" s="236"/>
      <c r="B534" s="236"/>
      <c r="C534" s="298"/>
      <c r="D534" s="300"/>
      <c r="E534" s="300"/>
      <c r="F534" s="300"/>
      <c r="G534" s="300"/>
      <c r="H534" s="300"/>
      <c r="I534" s="236"/>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c r="AO534" s="112"/>
      <c r="AP534" s="112"/>
      <c r="AQ534" s="112"/>
      <c r="AR534" s="112"/>
    </row>
    <row r="535" spans="1:44" ht="12.75" customHeight="1" x14ac:dyDescent="0.25">
      <c r="A535" s="236"/>
      <c r="B535" s="236"/>
      <c r="C535" s="298"/>
      <c r="D535" s="300"/>
      <c r="E535" s="300"/>
      <c r="F535" s="300"/>
      <c r="G535" s="300"/>
      <c r="H535" s="300"/>
      <c r="I535" s="236"/>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row>
    <row r="536" spans="1:44" ht="12.75" customHeight="1" x14ac:dyDescent="0.25">
      <c r="A536" s="236"/>
      <c r="B536" s="236"/>
      <c r="C536" s="298"/>
      <c r="D536" s="300"/>
      <c r="E536" s="300"/>
      <c r="F536" s="300"/>
      <c r="G536" s="300"/>
      <c r="H536" s="300"/>
      <c r="I536" s="236"/>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row>
    <row r="537" spans="1:44" ht="12.75" customHeight="1" x14ac:dyDescent="0.25">
      <c r="A537" s="236"/>
      <c r="B537" s="236"/>
      <c r="C537" s="298"/>
      <c r="D537" s="300"/>
      <c r="E537" s="300"/>
      <c r="F537" s="300"/>
      <c r="G537" s="300"/>
      <c r="H537" s="300"/>
      <c r="I537" s="236"/>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row>
    <row r="538" spans="1:44" ht="12.75" customHeight="1" x14ac:dyDescent="0.25">
      <c r="A538" s="236"/>
      <c r="B538" s="236"/>
      <c r="C538" s="298"/>
      <c r="D538" s="300"/>
      <c r="E538" s="300"/>
      <c r="F538" s="300"/>
      <c r="G538" s="300"/>
      <c r="H538" s="300"/>
      <c r="I538" s="236"/>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row>
    <row r="539" spans="1:44" ht="12.75" customHeight="1" x14ac:dyDescent="0.25">
      <c r="A539" s="236"/>
      <c r="B539" s="236"/>
      <c r="C539" s="298"/>
      <c r="D539" s="300"/>
      <c r="E539" s="300"/>
      <c r="F539" s="300"/>
      <c r="G539" s="300"/>
      <c r="H539" s="300"/>
      <c r="I539" s="236"/>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2"/>
      <c r="AP539" s="112"/>
      <c r="AQ539" s="112"/>
      <c r="AR539" s="112"/>
    </row>
    <row r="540" spans="1:44" ht="12.75" customHeight="1" x14ac:dyDescent="0.25">
      <c r="A540" s="236"/>
      <c r="B540" s="236"/>
      <c r="C540" s="298"/>
      <c r="D540" s="300"/>
      <c r="E540" s="300"/>
      <c r="F540" s="300"/>
      <c r="G540" s="300"/>
      <c r="H540" s="300"/>
      <c r="I540" s="236"/>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c r="AO540" s="112"/>
      <c r="AP540" s="112"/>
      <c r="AQ540" s="112"/>
      <c r="AR540" s="112"/>
    </row>
    <row r="541" spans="1:44" ht="12.75" customHeight="1" x14ac:dyDescent="0.25">
      <c r="A541" s="236"/>
      <c r="B541" s="236"/>
      <c r="C541" s="298"/>
      <c r="D541" s="300"/>
      <c r="E541" s="300"/>
      <c r="F541" s="300"/>
      <c r="G541" s="300"/>
      <c r="H541" s="300"/>
      <c r="I541" s="236"/>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c r="AO541" s="112"/>
      <c r="AP541" s="112"/>
      <c r="AQ541" s="112"/>
      <c r="AR541" s="112"/>
    </row>
    <row r="542" spans="1:44" x14ac:dyDescent="0.25">
      <c r="A542" s="236"/>
      <c r="B542" s="236"/>
      <c r="C542" s="298"/>
      <c r="D542" s="300"/>
      <c r="E542" s="300"/>
      <c r="F542" s="300"/>
      <c r="G542" s="300"/>
      <c r="H542" s="300"/>
      <c r="I542" s="236"/>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c r="AO542" s="112"/>
      <c r="AP542" s="112"/>
      <c r="AQ542" s="112"/>
      <c r="AR542" s="112"/>
    </row>
    <row r="543" spans="1:44" ht="12.75" customHeight="1" x14ac:dyDescent="0.25">
      <c r="A543" s="236"/>
      <c r="B543" s="236"/>
      <c r="C543" s="298"/>
      <c r="D543" s="300"/>
      <c r="E543" s="300"/>
      <c r="F543" s="300"/>
      <c r="G543" s="300"/>
      <c r="H543" s="300"/>
      <c r="I543" s="236"/>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c r="AO543" s="112"/>
      <c r="AP543" s="112"/>
      <c r="AQ543" s="112"/>
      <c r="AR543" s="112"/>
    </row>
    <row r="544" spans="1:44" ht="12.75" customHeight="1" x14ac:dyDescent="0.25">
      <c r="A544" s="236"/>
      <c r="B544" s="236"/>
      <c r="C544" s="298"/>
      <c r="D544" s="300"/>
      <c r="E544" s="300"/>
      <c r="F544" s="300"/>
      <c r="G544" s="300"/>
      <c r="H544" s="300"/>
      <c r="I544" s="236"/>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c r="AO544" s="112"/>
      <c r="AP544" s="112"/>
      <c r="AQ544" s="112"/>
      <c r="AR544" s="112"/>
    </row>
    <row r="545" spans="1:44" ht="12.75" customHeight="1" x14ac:dyDescent="0.25">
      <c r="A545" s="236"/>
      <c r="B545" s="236"/>
      <c r="C545" s="298"/>
      <c r="D545" s="300"/>
      <c r="E545" s="300"/>
      <c r="F545" s="300"/>
      <c r="G545" s="300"/>
      <c r="H545" s="300"/>
      <c r="I545" s="236"/>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c r="AO545" s="112"/>
      <c r="AP545" s="112"/>
      <c r="AQ545" s="112"/>
      <c r="AR545" s="112"/>
    </row>
    <row r="546" spans="1:44" ht="101.25" customHeight="1" x14ac:dyDescent="0.25">
      <c r="A546" s="236"/>
      <c r="B546" s="236"/>
      <c r="C546" s="298"/>
      <c r="D546" s="300"/>
      <c r="E546" s="300"/>
      <c r="F546" s="300"/>
      <c r="G546" s="300"/>
      <c r="H546" s="300"/>
      <c r="I546" s="236"/>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2"/>
      <c r="AP546" s="112"/>
      <c r="AQ546" s="112"/>
      <c r="AR546" s="112"/>
    </row>
    <row r="547" spans="1:44" ht="12.75" customHeight="1" x14ac:dyDescent="0.25">
      <c r="A547" s="236"/>
      <c r="B547" s="236"/>
      <c r="C547" s="298"/>
      <c r="D547" s="300"/>
      <c r="E547" s="300"/>
      <c r="F547" s="300"/>
      <c r="G547" s="300"/>
      <c r="H547" s="300"/>
      <c r="I547" s="236"/>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c r="AO547" s="112"/>
      <c r="AP547" s="112"/>
      <c r="AQ547" s="112"/>
      <c r="AR547" s="112"/>
    </row>
    <row r="548" spans="1:44" ht="12.75" customHeight="1" x14ac:dyDescent="0.25">
      <c r="A548" s="236"/>
      <c r="B548" s="236"/>
      <c r="C548" s="298"/>
      <c r="D548" s="300"/>
      <c r="E548" s="300"/>
      <c r="F548" s="300"/>
      <c r="G548" s="300"/>
      <c r="H548" s="300"/>
      <c r="I548" s="236"/>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2"/>
      <c r="AP548" s="112"/>
      <c r="AQ548" s="112"/>
      <c r="AR548" s="112"/>
    </row>
    <row r="549" spans="1:44" ht="12.75" customHeight="1" x14ac:dyDescent="0.25">
      <c r="A549" s="236"/>
      <c r="B549" s="236"/>
      <c r="C549" s="298"/>
      <c r="D549" s="300"/>
      <c r="E549" s="300"/>
      <c r="F549" s="300"/>
      <c r="G549" s="300"/>
      <c r="H549" s="300"/>
      <c r="I549" s="236"/>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2"/>
      <c r="AP549" s="112"/>
      <c r="AQ549" s="112"/>
      <c r="AR549" s="112"/>
    </row>
    <row r="550" spans="1:44" ht="65.25" customHeight="1" x14ac:dyDescent="0.25">
      <c r="A550" s="236"/>
      <c r="B550" s="236"/>
      <c r="C550" s="298"/>
      <c r="D550" s="300"/>
      <c r="E550" s="300"/>
      <c r="F550" s="300"/>
      <c r="G550" s="300"/>
      <c r="H550" s="300"/>
      <c r="I550" s="236"/>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2"/>
      <c r="AP550" s="112"/>
      <c r="AQ550" s="112"/>
      <c r="AR550" s="112"/>
    </row>
    <row r="551" spans="1:44" ht="12.75" customHeight="1" x14ac:dyDescent="0.25">
      <c r="A551" s="236"/>
      <c r="B551" s="236"/>
      <c r="C551" s="298"/>
      <c r="D551" s="300"/>
      <c r="E551" s="300"/>
      <c r="F551" s="300"/>
      <c r="G551" s="300"/>
      <c r="H551" s="300"/>
      <c r="I551" s="236"/>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c r="AO551" s="112"/>
      <c r="AP551" s="112"/>
      <c r="AQ551" s="112"/>
      <c r="AR551" s="112"/>
    </row>
    <row r="552" spans="1:44" ht="12.75" customHeight="1" x14ac:dyDescent="0.25">
      <c r="A552" s="236"/>
      <c r="B552" s="236"/>
      <c r="C552" s="298"/>
      <c r="D552" s="300"/>
      <c r="E552" s="300"/>
      <c r="F552" s="300"/>
      <c r="G552" s="300"/>
      <c r="H552" s="300"/>
      <c r="I552" s="236"/>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c r="AO552" s="112"/>
      <c r="AP552" s="112"/>
      <c r="AQ552" s="112"/>
      <c r="AR552" s="112"/>
    </row>
    <row r="553" spans="1:44" ht="12.75" customHeight="1" x14ac:dyDescent="0.25">
      <c r="A553" s="236"/>
      <c r="B553" s="236"/>
      <c r="C553" s="298"/>
      <c r="D553" s="300"/>
      <c r="E553" s="300"/>
      <c r="F553" s="300"/>
      <c r="G553" s="300"/>
      <c r="H553" s="300"/>
      <c r="I553" s="236"/>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2"/>
      <c r="AP553" s="112"/>
      <c r="AQ553" s="112"/>
      <c r="AR553" s="112"/>
    </row>
    <row r="554" spans="1:44" ht="64.5" customHeight="1" x14ac:dyDescent="0.25">
      <c r="A554" s="236"/>
      <c r="B554" s="236"/>
      <c r="C554" s="298"/>
      <c r="D554" s="300"/>
      <c r="E554" s="300"/>
      <c r="F554" s="300"/>
      <c r="G554" s="300"/>
      <c r="H554" s="300"/>
      <c r="I554" s="236"/>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row>
    <row r="555" spans="1:44" ht="12.75" customHeight="1" x14ac:dyDescent="0.25">
      <c r="A555" s="236"/>
      <c r="B555" s="236"/>
      <c r="C555" s="298"/>
      <c r="D555" s="300"/>
      <c r="E555" s="300"/>
      <c r="F555" s="300"/>
      <c r="G555" s="300"/>
      <c r="H555" s="300"/>
      <c r="I555" s="236"/>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c r="AO555" s="112"/>
      <c r="AP555" s="112"/>
      <c r="AQ555" s="112"/>
      <c r="AR555" s="112"/>
    </row>
    <row r="556" spans="1:44" ht="12.75" customHeight="1" x14ac:dyDescent="0.25">
      <c r="A556" s="236"/>
      <c r="B556" s="236"/>
      <c r="C556" s="298"/>
      <c r="D556" s="300"/>
      <c r="E556" s="300"/>
      <c r="F556" s="300"/>
      <c r="G556" s="300"/>
      <c r="H556" s="300"/>
      <c r="I556" s="236"/>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c r="AO556" s="112"/>
      <c r="AP556" s="112"/>
      <c r="AQ556" s="112"/>
      <c r="AR556" s="112"/>
    </row>
    <row r="557" spans="1:44" ht="12.75" customHeight="1" x14ac:dyDescent="0.25">
      <c r="A557" s="236"/>
      <c r="B557" s="236"/>
      <c r="C557" s="298"/>
      <c r="D557" s="300"/>
      <c r="E557" s="300"/>
      <c r="F557" s="300"/>
      <c r="G557" s="300"/>
      <c r="H557" s="300"/>
      <c r="I557" s="236"/>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c r="AO557" s="112"/>
      <c r="AP557" s="112"/>
      <c r="AQ557" s="112"/>
      <c r="AR557" s="112"/>
    </row>
    <row r="558" spans="1:44" ht="12.75" customHeight="1" x14ac:dyDescent="0.25">
      <c r="A558" s="236"/>
      <c r="B558" s="236"/>
      <c r="C558" s="298"/>
      <c r="D558" s="300"/>
      <c r="E558" s="300"/>
      <c r="F558" s="300"/>
      <c r="G558" s="300"/>
      <c r="H558" s="300"/>
      <c r="I558" s="236"/>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c r="AO558" s="112"/>
      <c r="AP558" s="112"/>
      <c r="AQ558" s="112"/>
      <c r="AR558" s="112"/>
    </row>
    <row r="559" spans="1:44" ht="12.75" customHeight="1" x14ac:dyDescent="0.25">
      <c r="A559" s="236"/>
      <c r="B559" s="236"/>
      <c r="C559" s="298"/>
      <c r="D559" s="300"/>
      <c r="E559" s="300"/>
      <c r="F559" s="300"/>
      <c r="G559" s="300"/>
      <c r="H559" s="300"/>
      <c r="I559" s="236"/>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c r="AO559" s="112"/>
      <c r="AP559" s="112"/>
      <c r="AQ559" s="112"/>
      <c r="AR559" s="112"/>
    </row>
    <row r="560" spans="1:44" ht="12.75" customHeight="1" x14ac:dyDescent="0.25">
      <c r="A560" s="236"/>
      <c r="B560" s="236"/>
      <c r="C560" s="298"/>
      <c r="D560" s="300"/>
      <c r="E560" s="300"/>
      <c r="F560" s="300"/>
      <c r="G560" s="300"/>
      <c r="H560" s="300"/>
      <c r="I560" s="236"/>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c r="AO560" s="112"/>
      <c r="AP560" s="112"/>
      <c r="AQ560" s="112"/>
      <c r="AR560" s="112"/>
    </row>
    <row r="561" spans="1:44" ht="12.75" customHeight="1" x14ac:dyDescent="0.25">
      <c r="A561" s="236"/>
      <c r="B561" s="236"/>
      <c r="C561" s="298"/>
      <c r="D561" s="300"/>
      <c r="E561" s="300"/>
      <c r="F561" s="300"/>
      <c r="G561" s="300"/>
      <c r="H561" s="300"/>
      <c r="I561" s="236"/>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c r="AO561" s="112"/>
      <c r="AP561" s="112"/>
      <c r="AQ561" s="112"/>
      <c r="AR561" s="112"/>
    </row>
    <row r="562" spans="1:44" ht="12.75" customHeight="1" x14ac:dyDescent="0.25">
      <c r="A562" s="236"/>
      <c r="B562" s="236"/>
      <c r="C562" s="298"/>
      <c r="D562" s="300"/>
      <c r="E562" s="300"/>
      <c r="F562" s="300"/>
      <c r="G562" s="300"/>
      <c r="H562" s="300"/>
      <c r="I562" s="236"/>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c r="AO562" s="112"/>
      <c r="AP562" s="112"/>
      <c r="AQ562" s="112"/>
      <c r="AR562" s="112"/>
    </row>
    <row r="563" spans="1:44" ht="12.75" customHeight="1" x14ac:dyDescent="0.25">
      <c r="A563" s="236"/>
      <c r="B563" s="236"/>
      <c r="C563" s="298"/>
      <c r="D563" s="300"/>
      <c r="E563" s="300"/>
      <c r="F563" s="300"/>
      <c r="G563" s="300"/>
      <c r="H563" s="300"/>
      <c r="I563" s="236"/>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c r="AO563" s="112"/>
      <c r="AP563" s="112"/>
      <c r="AQ563" s="112"/>
      <c r="AR563" s="112"/>
    </row>
    <row r="564" spans="1:44" ht="12.75" customHeight="1" x14ac:dyDescent="0.25">
      <c r="A564" s="236"/>
      <c r="B564" s="236"/>
      <c r="C564" s="298"/>
      <c r="D564" s="300"/>
      <c r="E564" s="300"/>
      <c r="F564" s="300"/>
      <c r="G564" s="300"/>
      <c r="H564" s="300"/>
      <c r="I564" s="236"/>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c r="AO564" s="112"/>
      <c r="AP564" s="112"/>
      <c r="AQ564" s="112"/>
      <c r="AR564" s="112"/>
    </row>
    <row r="565" spans="1:44" ht="12.75" customHeight="1" x14ac:dyDescent="0.25">
      <c r="A565" s="236"/>
      <c r="B565" s="236"/>
      <c r="C565" s="298"/>
      <c r="D565" s="300"/>
      <c r="E565" s="300"/>
      <c r="F565" s="300"/>
      <c r="G565" s="300"/>
      <c r="H565" s="300"/>
      <c r="I565" s="236"/>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c r="AO565" s="112"/>
      <c r="AP565" s="112"/>
      <c r="AQ565" s="112"/>
      <c r="AR565" s="112"/>
    </row>
    <row r="566" spans="1:44" ht="12.75" customHeight="1" x14ac:dyDescent="0.25">
      <c r="A566" s="236"/>
      <c r="B566" s="236"/>
      <c r="C566" s="298"/>
      <c r="D566" s="300"/>
      <c r="E566" s="300"/>
      <c r="F566" s="300"/>
      <c r="G566" s="300"/>
      <c r="H566" s="300"/>
      <c r="I566" s="236"/>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2"/>
    </row>
    <row r="567" spans="1:44" ht="12.75" customHeight="1" x14ac:dyDescent="0.25">
      <c r="A567" s="236"/>
      <c r="B567" s="236"/>
      <c r="C567" s="298"/>
      <c r="D567" s="300"/>
      <c r="E567" s="300"/>
      <c r="F567" s="300"/>
      <c r="G567" s="300"/>
      <c r="H567" s="300"/>
      <c r="I567" s="236"/>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c r="AO567" s="112"/>
      <c r="AP567" s="112"/>
      <c r="AQ567" s="112"/>
      <c r="AR567" s="112"/>
    </row>
    <row r="568" spans="1:44" ht="12.75" customHeight="1" x14ac:dyDescent="0.25">
      <c r="A568" s="236"/>
      <c r="B568" s="236"/>
      <c r="C568" s="298"/>
      <c r="D568" s="300"/>
      <c r="E568" s="300"/>
      <c r="F568" s="300"/>
      <c r="G568" s="300"/>
      <c r="H568" s="300"/>
      <c r="I568" s="236"/>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c r="AO568" s="112"/>
      <c r="AP568" s="112"/>
      <c r="AQ568" s="112"/>
      <c r="AR568" s="112"/>
    </row>
    <row r="569" spans="1:44" ht="12.75" customHeight="1" x14ac:dyDescent="0.25">
      <c r="A569" s="236"/>
      <c r="B569" s="236"/>
      <c r="C569" s="298"/>
      <c r="D569" s="300"/>
      <c r="E569" s="300"/>
      <c r="F569" s="300"/>
      <c r="G569" s="300"/>
      <c r="H569" s="300"/>
      <c r="I569" s="236"/>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c r="AO569" s="112"/>
      <c r="AP569" s="112"/>
      <c r="AQ569" s="112"/>
      <c r="AR569" s="112"/>
    </row>
    <row r="570" spans="1:44" ht="12.75" customHeight="1" x14ac:dyDescent="0.25">
      <c r="A570" s="236"/>
      <c r="B570" s="236"/>
      <c r="C570" s="298"/>
      <c r="D570" s="300"/>
      <c r="E570" s="300"/>
      <c r="F570" s="300"/>
      <c r="G570" s="300"/>
      <c r="H570" s="300"/>
      <c r="I570" s="236"/>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2"/>
      <c r="AP570" s="112"/>
      <c r="AQ570" s="112"/>
      <c r="AR570" s="112"/>
    </row>
    <row r="571" spans="1:44" ht="12.75" customHeight="1" x14ac:dyDescent="0.25">
      <c r="A571" s="236"/>
      <c r="B571" s="236"/>
      <c r="C571" s="298"/>
      <c r="D571" s="300"/>
      <c r="E571" s="300"/>
      <c r="F571" s="300"/>
      <c r="G571" s="300"/>
      <c r="H571" s="300"/>
      <c r="I571" s="236"/>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row>
    <row r="572" spans="1:44" ht="12.75" customHeight="1" x14ac:dyDescent="0.25">
      <c r="A572" s="236"/>
      <c r="B572" s="236"/>
      <c r="C572" s="298"/>
      <c r="D572" s="300"/>
      <c r="E572" s="300"/>
      <c r="F572" s="300"/>
      <c r="G572" s="300"/>
      <c r="H572" s="300"/>
      <c r="I572" s="236"/>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row>
    <row r="573" spans="1:44" ht="12.75" customHeight="1" x14ac:dyDescent="0.25">
      <c r="A573" s="236"/>
      <c r="B573" s="236"/>
      <c r="C573" s="298"/>
      <c r="D573" s="300"/>
      <c r="E573" s="300"/>
      <c r="F573" s="300"/>
      <c r="G573" s="300"/>
      <c r="H573" s="300"/>
      <c r="I573" s="236"/>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c r="AO573" s="112"/>
      <c r="AP573" s="112"/>
      <c r="AQ573" s="112"/>
      <c r="AR573" s="112"/>
    </row>
    <row r="574" spans="1:44" ht="12.75" customHeight="1" x14ac:dyDescent="0.25">
      <c r="A574" s="236"/>
      <c r="B574" s="236"/>
      <c r="C574" s="298"/>
      <c r="D574" s="300"/>
      <c r="E574" s="300"/>
      <c r="F574" s="300"/>
      <c r="G574" s="300"/>
      <c r="H574" s="300"/>
      <c r="I574" s="236"/>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c r="AO574" s="112"/>
      <c r="AP574" s="112"/>
      <c r="AQ574" s="112"/>
      <c r="AR574" s="112"/>
    </row>
    <row r="575" spans="1:44" ht="12.75" customHeight="1" x14ac:dyDescent="0.25">
      <c r="A575" s="236"/>
      <c r="B575" s="236"/>
      <c r="C575" s="298"/>
      <c r="D575" s="300"/>
      <c r="E575" s="300"/>
      <c r="F575" s="300"/>
      <c r="G575" s="300"/>
      <c r="H575" s="300"/>
      <c r="I575" s="236"/>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c r="AO575" s="112"/>
      <c r="AP575" s="112"/>
      <c r="AQ575" s="112"/>
      <c r="AR575" s="112"/>
    </row>
    <row r="576" spans="1:44" ht="12.75" customHeight="1" x14ac:dyDescent="0.25">
      <c r="A576" s="236"/>
      <c r="B576" s="236"/>
      <c r="C576" s="298"/>
      <c r="D576" s="300"/>
      <c r="E576" s="300"/>
      <c r="F576" s="300"/>
      <c r="G576" s="300"/>
      <c r="H576" s="300"/>
      <c r="I576" s="236"/>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2"/>
      <c r="AP576" s="112"/>
      <c r="AQ576" s="112"/>
      <c r="AR576" s="112"/>
    </row>
    <row r="577" spans="1:44" ht="12.75" customHeight="1" x14ac:dyDescent="0.25">
      <c r="A577" s="236"/>
      <c r="B577" s="236"/>
      <c r="C577" s="298"/>
      <c r="D577" s="300"/>
      <c r="E577" s="300"/>
      <c r="F577" s="300"/>
      <c r="G577" s="300"/>
      <c r="H577" s="300"/>
      <c r="I577" s="236"/>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c r="AO577" s="112"/>
      <c r="AP577" s="112"/>
      <c r="AQ577" s="112"/>
      <c r="AR577" s="112"/>
    </row>
    <row r="578" spans="1:44" ht="12.75" customHeight="1" x14ac:dyDescent="0.25">
      <c r="A578" s="236"/>
      <c r="B578" s="236"/>
      <c r="C578" s="298"/>
      <c r="D578" s="300"/>
      <c r="E578" s="300"/>
      <c r="F578" s="300"/>
      <c r="G578" s="300"/>
      <c r="H578" s="300"/>
      <c r="I578" s="236"/>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c r="AO578" s="112"/>
      <c r="AP578" s="112"/>
      <c r="AQ578" s="112"/>
      <c r="AR578" s="112"/>
    </row>
    <row r="579" spans="1:44" ht="12.75" customHeight="1" x14ac:dyDescent="0.25">
      <c r="A579" s="236"/>
      <c r="B579" s="236"/>
      <c r="C579" s="298"/>
      <c r="D579" s="300"/>
      <c r="E579" s="300"/>
      <c r="F579" s="300"/>
      <c r="G579" s="300"/>
      <c r="H579" s="300"/>
      <c r="I579" s="236"/>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2"/>
      <c r="AP579" s="112"/>
      <c r="AQ579" s="112"/>
      <c r="AR579" s="112"/>
    </row>
    <row r="580" spans="1:44" ht="12.75" customHeight="1" x14ac:dyDescent="0.25">
      <c r="A580" s="236"/>
      <c r="B580" s="236"/>
      <c r="C580" s="298"/>
      <c r="D580" s="300"/>
      <c r="E580" s="300"/>
      <c r="F580" s="300"/>
      <c r="G580" s="300"/>
      <c r="H580" s="300"/>
      <c r="I580" s="236"/>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c r="AO580" s="112"/>
      <c r="AP580" s="112"/>
      <c r="AQ580" s="112"/>
      <c r="AR580" s="112"/>
    </row>
    <row r="581" spans="1:44" ht="12.75" customHeight="1" x14ac:dyDescent="0.25">
      <c r="A581" s="236"/>
      <c r="B581" s="236"/>
      <c r="C581" s="298"/>
      <c r="D581" s="300"/>
      <c r="E581" s="300"/>
      <c r="F581" s="300"/>
      <c r="G581" s="300"/>
      <c r="H581" s="300"/>
      <c r="I581" s="236"/>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c r="AO581" s="112"/>
      <c r="AP581" s="112"/>
      <c r="AQ581" s="112"/>
      <c r="AR581" s="112"/>
    </row>
    <row r="582" spans="1:44" ht="12.75" customHeight="1" x14ac:dyDescent="0.25">
      <c r="A582" s="236"/>
      <c r="B582" s="236"/>
      <c r="C582" s="298"/>
      <c r="D582" s="300"/>
      <c r="E582" s="300"/>
      <c r="F582" s="300"/>
      <c r="G582" s="300"/>
      <c r="H582" s="300"/>
      <c r="I582" s="236"/>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c r="AO582" s="112"/>
      <c r="AP582" s="112"/>
      <c r="AQ582" s="112"/>
      <c r="AR582" s="112"/>
    </row>
    <row r="583" spans="1:44" ht="12.75" customHeight="1" x14ac:dyDescent="0.25">
      <c r="A583" s="236"/>
      <c r="B583" s="236"/>
      <c r="C583" s="298"/>
      <c r="D583" s="300"/>
      <c r="E583" s="300"/>
      <c r="F583" s="300"/>
      <c r="G583" s="300"/>
      <c r="H583" s="300"/>
      <c r="I583" s="236"/>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c r="AO583" s="112"/>
      <c r="AP583" s="112"/>
      <c r="AQ583" s="112"/>
      <c r="AR583" s="112"/>
    </row>
    <row r="584" spans="1:44" ht="12.75" customHeight="1" x14ac:dyDescent="0.25">
      <c r="A584" s="236"/>
      <c r="B584" s="236"/>
      <c r="C584" s="298"/>
      <c r="D584" s="300"/>
      <c r="E584" s="300"/>
      <c r="F584" s="300"/>
      <c r="G584" s="300"/>
      <c r="H584" s="300"/>
      <c r="I584" s="236"/>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2"/>
      <c r="AP584" s="112"/>
      <c r="AQ584" s="112"/>
      <c r="AR584" s="112"/>
    </row>
    <row r="585" spans="1:44" ht="12.75" customHeight="1" x14ac:dyDescent="0.25">
      <c r="A585" s="236"/>
      <c r="B585" s="236"/>
      <c r="C585" s="298"/>
      <c r="D585" s="300"/>
      <c r="E585" s="300"/>
      <c r="F585" s="300"/>
      <c r="G585" s="300"/>
      <c r="H585" s="300"/>
      <c r="I585" s="236"/>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2"/>
      <c r="AP585" s="112"/>
      <c r="AQ585" s="112"/>
      <c r="AR585" s="112"/>
    </row>
    <row r="586" spans="1:44" ht="12.75" customHeight="1" x14ac:dyDescent="0.25">
      <c r="A586" s="236"/>
      <c r="B586" s="236"/>
      <c r="C586" s="298"/>
      <c r="D586" s="300"/>
      <c r="E586" s="300"/>
      <c r="F586" s="300"/>
      <c r="G586" s="300"/>
      <c r="H586" s="300"/>
      <c r="I586" s="236"/>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c r="AO586" s="112"/>
      <c r="AP586" s="112"/>
      <c r="AQ586" s="112"/>
      <c r="AR586" s="112"/>
    </row>
    <row r="587" spans="1:44" ht="12.75" customHeight="1" x14ac:dyDescent="0.25">
      <c r="A587" s="236"/>
      <c r="B587" s="236"/>
      <c r="C587" s="298"/>
      <c r="D587" s="300"/>
      <c r="E587" s="300"/>
      <c r="F587" s="300"/>
      <c r="G587" s="300"/>
      <c r="H587" s="300"/>
      <c r="I587" s="236"/>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c r="AO587" s="112"/>
      <c r="AP587" s="112"/>
      <c r="AQ587" s="112"/>
      <c r="AR587" s="112"/>
    </row>
    <row r="588" spans="1:44" ht="12.75" customHeight="1" x14ac:dyDescent="0.25">
      <c r="A588" s="236"/>
      <c r="B588" s="236"/>
      <c r="C588" s="298"/>
      <c r="D588" s="300"/>
      <c r="E588" s="300"/>
      <c r="F588" s="300"/>
      <c r="G588" s="300"/>
      <c r="H588" s="300"/>
      <c r="I588" s="236"/>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c r="AO588" s="112"/>
      <c r="AP588" s="112"/>
      <c r="AQ588" s="112"/>
      <c r="AR588" s="112"/>
    </row>
    <row r="589" spans="1:44" ht="12.75" customHeight="1" x14ac:dyDescent="0.25">
      <c r="A589" s="236"/>
      <c r="B589" s="236"/>
      <c r="C589" s="298"/>
      <c r="D589" s="300"/>
      <c r="E589" s="300"/>
      <c r="F589" s="300"/>
      <c r="G589" s="300"/>
      <c r="H589" s="300"/>
      <c r="I589" s="236"/>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row>
    <row r="590" spans="1:44" ht="12.75" customHeight="1" x14ac:dyDescent="0.25">
      <c r="A590" s="236"/>
      <c r="B590" s="236"/>
      <c r="C590" s="298"/>
      <c r="D590" s="300"/>
      <c r="E590" s="300"/>
      <c r="F590" s="300"/>
      <c r="G590" s="300"/>
      <c r="H590" s="300"/>
      <c r="I590" s="236"/>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row>
    <row r="591" spans="1:44" ht="12.75" customHeight="1" x14ac:dyDescent="0.25">
      <c r="A591" s="236"/>
      <c r="B591" s="236"/>
      <c r="C591" s="298"/>
      <c r="D591" s="300"/>
      <c r="E591" s="300"/>
      <c r="F591" s="300"/>
      <c r="G591" s="300"/>
      <c r="H591" s="300"/>
      <c r="I591" s="236"/>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row>
    <row r="592" spans="1:44" ht="12.75" customHeight="1" x14ac:dyDescent="0.25">
      <c r="A592" s="236"/>
      <c r="B592" s="236"/>
      <c r="C592" s="298"/>
      <c r="D592" s="300"/>
      <c r="E592" s="300"/>
      <c r="F592" s="300"/>
      <c r="G592" s="300"/>
      <c r="H592" s="300"/>
      <c r="I592" s="236"/>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2"/>
      <c r="AQ592" s="112"/>
      <c r="AR592" s="112"/>
    </row>
    <row r="593" spans="1:44" ht="12.75" customHeight="1" x14ac:dyDescent="0.25">
      <c r="A593" s="236"/>
      <c r="B593" s="236"/>
      <c r="C593" s="298"/>
      <c r="D593" s="300"/>
      <c r="E593" s="300"/>
      <c r="F593" s="300"/>
      <c r="G593" s="300"/>
      <c r="H593" s="300"/>
      <c r="I593" s="236"/>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2"/>
      <c r="AP593" s="112"/>
      <c r="AQ593" s="112"/>
      <c r="AR593" s="112"/>
    </row>
    <row r="594" spans="1:44" ht="12.75" customHeight="1" x14ac:dyDescent="0.25">
      <c r="A594" s="236"/>
      <c r="B594" s="236"/>
      <c r="C594" s="298"/>
      <c r="D594" s="300"/>
      <c r="E594" s="300"/>
      <c r="F594" s="300"/>
      <c r="G594" s="300"/>
      <c r="H594" s="300"/>
      <c r="I594" s="236"/>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c r="AO594" s="112"/>
      <c r="AP594" s="112"/>
      <c r="AQ594" s="112"/>
      <c r="AR594" s="112"/>
    </row>
    <row r="595" spans="1:44" ht="12.75" customHeight="1" x14ac:dyDescent="0.25">
      <c r="A595" s="236"/>
      <c r="B595" s="236"/>
      <c r="C595" s="298"/>
      <c r="D595" s="300"/>
      <c r="E595" s="300"/>
      <c r="F595" s="300"/>
      <c r="G595" s="300"/>
      <c r="H595" s="300"/>
      <c r="I595" s="236"/>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c r="AO595" s="112"/>
      <c r="AP595" s="112"/>
      <c r="AQ595" s="112"/>
      <c r="AR595" s="112"/>
    </row>
    <row r="596" spans="1:44" ht="12.75" customHeight="1" x14ac:dyDescent="0.25">
      <c r="A596" s="236"/>
      <c r="B596" s="236"/>
      <c r="C596" s="298"/>
      <c r="D596" s="300"/>
      <c r="E596" s="300"/>
      <c r="F596" s="300"/>
      <c r="G596" s="300"/>
      <c r="H596" s="300"/>
      <c r="I596" s="236"/>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c r="AO596" s="112"/>
      <c r="AP596" s="112"/>
      <c r="AQ596" s="112"/>
      <c r="AR596" s="112"/>
    </row>
    <row r="597" spans="1:44" ht="12.75" customHeight="1" x14ac:dyDescent="0.25">
      <c r="A597" s="236"/>
      <c r="B597" s="236"/>
      <c r="C597" s="298"/>
      <c r="D597" s="300"/>
      <c r="E597" s="300"/>
      <c r="F597" s="300"/>
      <c r="G597" s="300"/>
      <c r="H597" s="300"/>
      <c r="I597" s="236"/>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c r="AO597" s="112"/>
      <c r="AP597" s="112"/>
      <c r="AQ597" s="112"/>
      <c r="AR597" s="112"/>
    </row>
    <row r="598" spans="1:44" ht="12.75" customHeight="1" x14ac:dyDescent="0.25">
      <c r="A598" s="236"/>
      <c r="B598" s="236"/>
      <c r="C598" s="298"/>
      <c r="D598" s="300"/>
      <c r="E598" s="300"/>
      <c r="F598" s="300"/>
      <c r="G598" s="300"/>
      <c r="H598" s="300"/>
      <c r="I598" s="236"/>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c r="AO598" s="112"/>
      <c r="AP598" s="112"/>
      <c r="AQ598" s="112"/>
      <c r="AR598" s="112"/>
    </row>
    <row r="599" spans="1:44" ht="12.75" customHeight="1" x14ac:dyDescent="0.25">
      <c r="A599" s="236"/>
      <c r="B599" s="236"/>
      <c r="C599" s="298"/>
      <c r="D599" s="300"/>
      <c r="E599" s="300"/>
      <c r="F599" s="300"/>
      <c r="G599" s="300"/>
      <c r="H599" s="300"/>
      <c r="I599" s="236"/>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c r="AO599" s="112"/>
      <c r="AP599" s="112"/>
      <c r="AQ599" s="112"/>
      <c r="AR599" s="112"/>
    </row>
    <row r="600" spans="1:44" ht="12.75" customHeight="1" x14ac:dyDescent="0.25">
      <c r="A600" s="236"/>
      <c r="B600" s="236"/>
      <c r="C600" s="298"/>
      <c r="D600" s="300"/>
      <c r="E600" s="300"/>
      <c r="F600" s="300"/>
      <c r="G600" s="300"/>
      <c r="H600" s="300"/>
      <c r="I600" s="236"/>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c r="AO600" s="112"/>
      <c r="AP600" s="112"/>
      <c r="AQ600" s="112"/>
      <c r="AR600" s="112"/>
    </row>
    <row r="601" spans="1:44" ht="12.75" customHeight="1" x14ac:dyDescent="0.25">
      <c r="A601" s="236"/>
      <c r="B601" s="236"/>
      <c r="C601" s="298"/>
      <c r="D601" s="300"/>
      <c r="E601" s="300"/>
      <c r="F601" s="300"/>
      <c r="G601" s="300"/>
      <c r="H601" s="300"/>
      <c r="I601" s="236"/>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row>
    <row r="602" spans="1:44" ht="12.75" customHeight="1" x14ac:dyDescent="0.25">
      <c r="A602" s="236"/>
      <c r="B602" s="236"/>
      <c r="C602" s="298"/>
      <c r="D602" s="300"/>
      <c r="E602" s="300"/>
      <c r="F602" s="300"/>
      <c r="G602" s="300"/>
      <c r="H602" s="300"/>
      <c r="I602" s="236"/>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c r="AO602" s="112"/>
      <c r="AP602" s="112"/>
      <c r="AQ602" s="112"/>
      <c r="AR602" s="112"/>
    </row>
    <row r="603" spans="1:44" ht="12.75" customHeight="1" x14ac:dyDescent="0.25">
      <c r="A603" s="236"/>
      <c r="B603" s="236"/>
      <c r="C603" s="298"/>
      <c r="D603" s="300"/>
      <c r="E603" s="300"/>
      <c r="F603" s="300"/>
      <c r="G603" s="300"/>
      <c r="H603" s="300"/>
      <c r="I603" s="236"/>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c r="AO603" s="112"/>
      <c r="AP603" s="112"/>
      <c r="AQ603" s="112"/>
      <c r="AR603" s="112"/>
    </row>
    <row r="604" spans="1:44" ht="12.75" customHeight="1" x14ac:dyDescent="0.25">
      <c r="A604" s="236"/>
      <c r="B604" s="236"/>
      <c r="C604" s="298"/>
      <c r="D604" s="300"/>
      <c r="E604" s="300"/>
      <c r="F604" s="300"/>
      <c r="G604" s="300"/>
      <c r="H604" s="300"/>
      <c r="I604" s="236"/>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c r="AO604" s="112"/>
      <c r="AP604" s="112"/>
      <c r="AQ604" s="112"/>
      <c r="AR604" s="112"/>
    </row>
    <row r="605" spans="1:44" ht="12.75" customHeight="1" x14ac:dyDescent="0.25">
      <c r="A605" s="236"/>
      <c r="B605" s="236"/>
      <c r="C605" s="298"/>
      <c r="D605" s="300"/>
      <c r="E605" s="300"/>
      <c r="F605" s="300"/>
      <c r="G605" s="300"/>
      <c r="H605" s="300"/>
      <c r="I605" s="236"/>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c r="AO605" s="112"/>
      <c r="AP605" s="112"/>
      <c r="AQ605" s="112"/>
      <c r="AR605" s="112"/>
    </row>
    <row r="606" spans="1:44" ht="12.75" customHeight="1" x14ac:dyDescent="0.25">
      <c r="A606" s="236"/>
      <c r="B606" s="236"/>
      <c r="C606" s="298"/>
      <c r="D606" s="300"/>
      <c r="E606" s="300"/>
      <c r="F606" s="300"/>
      <c r="G606" s="300"/>
      <c r="H606" s="300"/>
      <c r="I606" s="236"/>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2"/>
      <c r="AP606" s="112"/>
      <c r="AQ606" s="112"/>
      <c r="AR606" s="112"/>
    </row>
    <row r="607" spans="1:44" ht="12.75" customHeight="1" x14ac:dyDescent="0.25">
      <c r="A607" s="236"/>
      <c r="B607" s="236"/>
      <c r="C607" s="298"/>
      <c r="D607" s="300"/>
      <c r="E607" s="300"/>
      <c r="F607" s="300"/>
      <c r="G607" s="300"/>
      <c r="H607" s="300"/>
      <c r="I607" s="236"/>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c r="AO607" s="112"/>
      <c r="AP607" s="112"/>
      <c r="AQ607" s="112"/>
      <c r="AR607" s="112"/>
    </row>
    <row r="608" spans="1:44" ht="12.75" customHeight="1" x14ac:dyDescent="0.25">
      <c r="A608" s="236"/>
      <c r="B608" s="236"/>
      <c r="C608" s="298"/>
      <c r="D608" s="300"/>
      <c r="E608" s="300"/>
      <c r="F608" s="300"/>
      <c r="G608" s="300"/>
      <c r="H608" s="300"/>
      <c r="I608" s="236"/>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c r="AO608" s="112"/>
      <c r="AP608" s="112"/>
      <c r="AQ608" s="112"/>
      <c r="AR608" s="112"/>
    </row>
    <row r="609" spans="1:44" ht="12.75" customHeight="1" x14ac:dyDescent="0.25">
      <c r="A609" s="236"/>
      <c r="B609" s="236"/>
      <c r="C609" s="298"/>
      <c r="D609" s="300"/>
      <c r="E609" s="300"/>
      <c r="F609" s="300"/>
      <c r="G609" s="300"/>
      <c r="H609" s="300"/>
      <c r="I609" s="236"/>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c r="AO609" s="112"/>
      <c r="AP609" s="112"/>
      <c r="AQ609" s="112"/>
      <c r="AR609" s="112"/>
    </row>
    <row r="610" spans="1:44" ht="12.75" customHeight="1" x14ac:dyDescent="0.25">
      <c r="A610" s="236"/>
      <c r="B610" s="236"/>
      <c r="C610" s="298"/>
      <c r="D610" s="300"/>
      <c r="E610" s="300"/>
      <c r="F610" s="300"/>
      <c r="G610" s="300"/>
      <c r="H610" s="300"/>
      <c r="I610" s="236"/>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c r="AO610" s="112"/>
      <c r="AP610" s="112"/>
      <c r="AQ610" s="112"/>
      <c r="AR610" s="112"/>
    </row>
    <row r="611" spans="1:44" ht="12.75" customHeight="1" x14ac:dyDescent="0.25">
      <c r="A611" s="236"/>
      <c r="B611" s="236"/>
      <c r="C611" s="298"/>
      <c r="D611" s="300"/>
      <c r="E611" s="300"/>
      <c r="F611" s="300"/>
      <c r="G611" s="300"/>
      <c r="H611" s="300"/>
      <c r="I611" s="236"/>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c r="AO611" s="112"/>
      <c r="AP611" s="112"/>
      <c r="AQ611" s="112"/>
      <c r="AR611" s="112"/>
    </row>
    <row r="612" spans="1:44" ht="12.75" customHeight="1" x14ac:dyDescent="0.25">
      <c r="A612" s="236"/>
      <c r="B612" s="236"/>
      <c r="C612" s="298"/>
      <c r="D612" s="300"/>
      <c r="E612" s="300"/>
      <c r="F612" s="300"/>
      <c r="G612" s="300"/>
      <c r="H612" s="300"/>
      <c r="I612" s="236"/>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row>
    <row r="613" spans="1:44" ht="12.75" customHeight="1" x14ac:dyDescent="0.25">
      <c r="A613" s="236"/>
      <c r="B613" s="236"/>
      <c r="C613" s="298"/>
      <c r="D613" s="300"/>
      <c r="E613" s="300"/>
      <c r="F613" s="300"/>
      <c r="G613" s="300"/>
      <c r="H613" s="300"/>
      <c r="I613" s="236"/>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row>
    <row r="614" spans="1:44" ht="12.75" customHeight="1" x14ac:dyDescent="0.25">
      <c r="A614" s="236"/>
      <c r="B614" s="236"/>
      <c r="C614" s="298"/>
      <c r="D614" s="300"/>
      <c r="E614" s="300"/>
      <c r="F614" s="300"/>
      <c r="G614" s="300"/>
      <c r="H614" s="300"/>
      <c r="I614" s="236"/>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c r="AO614" s="112"/>
      <c r="AP614" s="112"/>
      <c r="AQ614" s="112"/>
      <c r="AR614" s="112"/>
    </row>
    <row r="615" spans="1:44" ht="12.75" customHeight="1" x14ac:dyDescent="0.25">
      <c r="A615" s="236"/>
      <c r="B615" s="236"/>
      <c r="C615" s="298"/>
      <c r="D615" s="300"/>
      <c r="E615" s="300"/>
      <c r="F615" s="300"/>
      <c r="G615" s="300"/>
      <c r="H615" s="300"/>
      <c r="I615" s="236"/>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c r="AO615" s="112"/>
      <c r="AP615" s="112"/>
      <c r="AQ615" s="112"/>
      <c r="AR615" s="112"/>
    </row>
    <row r="616" spans="1:44" ht="12.75" customHeight="1" x14ac:dyDescent="0.25">
      <c r="A616" s="236"/>
      <c r="B616" s="236"/>
      <c r="C616" s="298"/>
      <c r="D616" s="300"/>
      <c r="E616" s="300"/>
      <c r="F616" s="300"/>
      <c r="G616" s="300"/>
      <c r="H616" s="300"/>
      <c r="I616" s="236"/>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c r="AO616" s="112"/>
      <c r="AP616" s="112"/>
      <c r="AQ616" s="112"/>
      <c r="AR616" s="112"/>
    </row>
    <row r="617" spans="1:44" ht="12.75" customHeight="1" x14ac:dyDescent="0.25">
      <c r="A617" s="236"/>
      <c r="B617" s="236"/>
      <c r="C617" s="298"/>
      <c r="D617" s="300"/>
      <c r="E617" s="300"/>
      <c r="F617" s="300"/>
      <c r="G617" s="300"/>
      <c r="H617" s="300"/>
      <c r="I617" s="236"/>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c r="AO617" s="112"/>
      <c r="AP617" s="112"/>
      <c r="AQ617" s="112"/>
      <c r="AR617" s="112"/>
    </row>
    <row r="618" spans="1:44" ht="12.75" customHeight="1" x14ac:dyDescent="0.25">
      <c r="A618" s="236"/>
      <c r="B618" s="236"/>
      <c r="C618" s="298"/>
      <c r="D618" s="300"/>
      <c r="E618" s="300"/>
      <c r="F618" s="300"/>
      <c r="G618" s="300"/>
      <c r="H618" s="300"/>
      <c r="I618" s="236"/>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c r="AO618" s="112"/>
      <c r="AP618" s="112"/>
      <c r="AQ618" s="112"/>
      <c r="AR618" s="112"/>
    </row>
    <row r="619" spans="1:44" ht="12.75" customHeight="1" x14ac:dyDescent="0.25">
      <c r="A619" s="236"/>
      <c r="B619" s="236"/>
      <c r="C619" s="298"/>
      <c r="D619" s="300"/>
      <c r="E619" s="300"/>
      <c r="F619" s="300"/>
      <c r="G619" s="300"/>
      <c r="H619" s="300"/>
      <c r="I619" s="236"/>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c r="AO619" s="112"/>
      <c r="AP619" s="112"/>
      <c r="AQ619" s="112"/>
      <c r="AR619" s="112"/>
    </row>
    <row r="620" spans="1:44" ht="12.75" customHeight="1" x14ac:dyDescent="0.25">
      <c r="A620" s="236"/>
      <c r="B620" s="236"/>
      <c r="C620" s="298"/>
      <c r="D620" s="300"/>
      <c r="E620" s="300"/>
      <c r="F620" s="300"/>
      <c r="G620" s="300"/>
      <c r="H620" s="300"/>
      <c r="I620" s="236"/>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c r="AO620" s="112"/>
      <c r="AP620" s="112"/>
      <c r="AQ620" s="112"/>
      <c r="AR620" s="112"/>
    </row>
    <row r="621" spans="1:44" ht="12.75" customHeight="1" x14ac:dyDescent="0.25">
      <c r="A621" s="236"/>
      <c r="B621" s="236"/>
      <c r="C621" s="298"/>
      <c r="D621" s="300"/>
      <c r="E621" s="300"/>
      <c r="F621" s="300"/>
      <c r="G621" s="300"/>
      <c r="H621" s="300"/>
      <c r="I621" s="236"/>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c r="AO621" s="112"/>
      <c r="AP621" s="112"/>
      <c r="AQ621" s="112"/>
      <c r="AR621" s="112"/>
    </row>
    <row r="622" spans="1:44" ht="12.75" customHeight="1" x14ac:dyDescent="0.25">
      <c r="A622" s="236"/>
      <c r="B622" s="236"/>
      <c r="C622" s="298"/>
      <c r="D622" s="300"/>
      <c r="E622" s="300"/>
      <c r="F622" s="300"/>
      <c r="G622" s="300"/>
      <c r="H622" s="300"/>
      <c r="I622" s="236"/>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c r="AO622" s="112"/>
      <c r="AP622" s="112"/>
      <c r="AQ622" s="112"/>
      <c r="AR622" s="112"/>
    </row>
    <row r="623" spans="1:44" ht="12.75" customHeight="1" x14ac:dyDescent="0.25">
      <c r="A623" s="236"/>
      <c r="B623" s="236"/>
      <c r="C623" s="298"/>
      <c r="D623" s="300"/>
      <c r="E623" s="300"/>
      <c r="F623" s="300"/>
      <c r="G623" s="300"/>
      <c r="H623" s="300"/>
      <c r="I623" s="236"/>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c r="AO623" s="112"/>
      <c r="AP623" s="112"/>
      <c r="AQ623" s="112"/>
      <c r="AR623" s="112"/>
    </row>
    <row r="624" spans="1:44" ht="12.75" customHeight="1" x14ac:dyDescent="0.25">
      <c r="A624" s="236"/>
      <c r="B624" s="236"/>
      <c r="C624" s="298"/>
      <c r="D624" s="300"/>
      <c r="E624" s="300"/>
      <c r="F624" s="300"/>
      <c r="G624" s="300"/>
      <c r="H624" s="300"/>
      <c r="I624" s="236"/>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row>
    <row r="625" spans="1:44" ht="12.75" customHeight="1" x14ac:dyDescent="0.25">
      <c r="A625" s="236"/>
      <c r="B625" s="236"/>
      <c r="C625" s="298"/>
      <c r="D625" s="300"/>
      <c r="E625" s="300"/>
      <c r="F625" s="300"/>
      <c r="G625" s="300"/>
      <c r="H625" s="300"/>
      <c r="I625" s="236"/>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row>
    <row r="626" spans="1:44" ht="12.75" customHeight="1" x14ac:dyDescent="0.25">
      <c r="A626" s="236"/>
      <c r="B626" s="236"/>
      <c r="C626" s="298"/>
      <c r="D626" s="300"/>
      <c r="E626" s="300"/>
      <c r="F626" s="300"/>
      <c r="G626" s="300"/>
      <c r="H626" s="300"/>
      <c r="I626" s="236"/>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row>
    <row r="627" spans="1:44" ht="12.75" customHeight="1" x14ac:dyDescent="0.25">
      <c r="A627" s="236"/>
      <c r="B627" s="236"/>
      <c r="C627" s="298"/>
      <c r="D627" s="300"/>
      <c r="E627" s="300"/>
      <c r="F627" s="300"/>
      <c r="G627" s="300"/>
      <c r="H627" s="300"/>
      <c r="I627" s="236"/>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c r="AO627" s="112"/>
      <c r="AP627" s="112"/>
      <c r="AQ627" s="112"/>
      <c r="AR627" s="112"/>
    </row>
    <row r="628" spans="1:44" ht="12.75" customHeight="1" x14ac:dyDescent="0.25">
      <c r="A628" s="236"/>
      <c r="B628" s="236"/>
      <c r="C628" s="298"/>
      <c r="D628" s="300"/>
      <c r="E628" s="300"/>
      <c r="F628" s="300"/>
      <c r="G628" s="300"/>
      <c r="H628" s="300"/>
      <c r="I628" s="236"/>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c r="AO628" s="112"/>
      <c r="AP628" s="112"/>
      <c r="AQ628" s="112"/>
      <c r="AR628" s="112"/>
    </row>
    <row r="629" spans="1:44" ht="12.75" customHeight="1" x14ac:dyDescent="0.25">
      <c r="A629" s="236"/>
      <c r="B629" s="236"/>
      <c r="C629" s="298"/>
      <c r="D629" s="300"/>
      <c r="E629" s="300"/>
      <c r="F629" s="300"/>
      <c r="G629" s="300"/>
      <c r="H629" s="300"/>
      <c r="I629" s="236"/>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c r="AO629" s="112"/>
      <c r="AP629" s="112"/>
      <c r="AQ629" s="112"/>
      <c r="AR629" s="112"/>
    </row>
    <row r="630" spans="1:44" ht="12.75" customHeight="1" x14ac:dyDescent="0.25">
      <c r="A630" s="236"/>
      <c r="B630" s="236"/>
      <c r="C630" s="298"/>
      <c r="D630" s="300"/>
      <c r="E630" s="300"/>
      <c r="F630" s="300"/>
      <c r="G630" s="300"/>
      <c r="H630" s="300"/>
      <c r="I630" s="236"/>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c r="AO630" s="112"/>
      <c r="AP630" s="112"/>
      <c r="AQ630" s="112"/>
      <c r="AR630" s="112"/>
    </row>
    <row r="631" spans="1:44" ht="12.75" customHeight="1" x14ac:dyDescent="0.25">
      <c r="A631" s="236"/>
      <c r="B631" s="236"/>
      <c r="C631" s="298"/>
      <c r="D631" s="300"/>
      <c r="E631" s="300"/>
      <c r="F631" s="300"/>
      <c r="G631" s="300"/>
      <c r="H631" s="300"/>
      <c r="I631" s="236"/>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c r="AO631" s="112"/>
      <c r="AP631" s="112"/>
      <c r="AQ631" s="112"/>
      <c r="AR631" s="112"/>
    </row>
    <row r="632" spans="1:44" ht="12.75" customHeight="1" x14ac:dyDescent="0.25">
      <c r="A632" s="236"/>
      <c r="B632" s="236"/>
      <c r="C632" s="298"/>
      <c r="D632" s="300"/>
      <c r="E632" s="300"/>
      <c r="F632" s="300"/>
      <c r="G632" s="300"/>
      <c r="H632" s="300"/>
      <c r="I632" s="236"/>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c r="AO632" s="112"/>
      <c r="AP632" s="112"/>
      <c r="AQ632" s="112"/>
      <c r="AR632" s="112"/>
    </row>
    <row r="633" spans="1:44" ht="12.75" customHeight="1" x14ac:dyDescent="0.25">
      <c r="A633" s="236"/>
      <c r="B633" s="236"/>
      <c r="C633" s="298"/>
      <c r="D633" s="300"/>
      <c r="E633" s="300"/>
      <c r="F633" s="300"/>
      <c r="G633" s="300"/>
      <c r="H633" s="300"/>
      <c r="I633" s="236"/>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c r="AO633" s="112"/>
      <c r="AP633" s="112"/>
      <c r="AQ633" s="112"/>
      <c r="AR633" s="112"/>
    </row>
    <row r="634" spans="1:44" ht="12.75" customHeight="1" x14ac:dyDescent="0.25">
      <c r="A634" s="236"/>
      <c r="B634" s="236"/>
      <c r="C634" s="298"/>
      <c r="D634" s="300"/>
      <c r="E634" s="300"/>
      <c r="F634" s="300"/>
      <c r="G634" s="300"/>
      <c r="H634" s="300"/>
      <c r="I634" s="236"/>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c r="AO634" s="112"/>
      <c r="AP634" s="112"/>
      <c r="AQ634" s="112"/>
      <c r="AR634" s="112"/>
    </row>
    <row r="635" spans="1:44" ht="12.75" customHeight="1" x14ac:dyDescent="0.25">
      <c r="A635" s="236"/>
      <c r="B635" s="236"/>
      <c r="C635" s="298"/>
      <c r="D635" s="300"/>
      <c r="E635" s="300"/>
      <c r="F635" s="300"/>
      <c r="G635" s="300"/>
      <c r="H635" s="300"/>
      <c r="I635" s="236"/>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c r="AO635" s="112"/>
      <c r="AP635" s="112"/>
      <c r="AQ635" s="112"/>
      <c r="AR635" s="112"/>
    </row>
    <row r="636" spans="1:44" ht="12.75" customHeight="1" x14ac:dyDescent="0.25">
      <c r="A636" s="236"/>
      <c r="B636" s="236"/>
      <c r="C636" s="298"/>
      <c r="D636" s="300"/>
      <c r="E636" s="300"/>
      <c r="F636" s="300"/>
      <c r="G636" s="300"/>
      <c r="H636" s="300"/>
      <c r="I636" s="236"/>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c r="AO636" s="112"/>
      <c r="AP636" s="112"/>
      <c r="AQ636" s="112"/>
      <c r="AR636" s="112"/>
    </row>
    <row r="637" spans="1:44" ht="12.75" customHeight="1" x14ac:dyDescent="0.25">
      <c r="A637" s="236"/>
      <c r="B637" s="236"/>
      <c r="C637" s="298"/>
      <c r="D637" s="300"/>
      <c r="E637" s="300"/>
      <c r="F637" s="300"/>
      <c r="G637" s="300"/>
      <c r="H637" s="300"/>
      <c r="I637" s="236"/>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c r="AO637" s="112"/>
      <c r="AP637" s="112"/>
      <c r="AQ637" s="112"/>
      <c r="AR637" s="112"/>
    </row>
    <row r="638" spans="1:44" ht="12.75" customHeight="1" x14ac:dyDescent="0.25">
      <c r="A638" s="236"/>
      <c r="B638" s="236"/>
      <c r="C638" s="298"/>
      <c r="D638" s="300"/>
      <c r="E638" s="300"/>
      <c r="F638" s="300"/>
      <c r="G638" s="300"/>
      <c r="H638" s="300"/>
      <c r="I638" s="236"/>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c r="AO638" s="112"/>
      <c r="AP638" s="112"/>
      <c r="AQ638" s="112"/>
      <c r="AR638" s="112"/>
    </row>
    <row r="639" spans="1:44" ht="12.75" customHeight="1" x14ac:dyDescent="0.25">
      <c r="A639" s="236"/>
      <c r="B639" s="236"/>
      <c r="C639" s="298"/>
      <c r="D639" s="300"/>
      <c r="E639" s="300"/>
      <c r="F639" s="300"/>
      <c r="G639" s="300"/>
      <c r="H639" s="300"/>
      <c r="I639" s="236"/>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c r="AO639" s="112"/>
      <c r="AP639" s="112"/>
      <c r="AQ639" s="112"/>
      <c r="AR639" s="112"/>
    </row>
    <row r="640" spans="1:44" ht="12.75" customHeight="1" x14ac:dyDescent="0.25">
      <c r="A640" s="236"/>
      <c r="B640" s="236"/>
      <c r="C640" s="298"/>
      <c r="D640" s="300"/>
      <c r="E640" s="300"/>
      <c r="F640" s="300"/>
      <c r="G640" s="300"/>
      <c r="H640" s="300"/>
      <c r="I640" s="236"/>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c r="AO640" s="112"/>
      <c r="AP640" s="112"/>
      <c r="AQ640" s="112"/>
      <c r="AR640" s="112"/>
    </row>
    <row r="641" spans="1:44" ht="12.75" customHeight="1" x14ac:dyDescent="0.25">
      <c r="A641" s="236"/>
      <c r="B641" s="236"/>
      <c r="C641" s="298"/>
      <c r="D641" s="300"/>
      <c r="E641" s="300"/>
      <c r="F641" s="300"/>
      <c r="G641" s="300"/>
      <c r="H641" s="300"/>
      <c r="I641" s="236"/>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c r="AO641" s="112"/>
      <c r="AP641" s="112"/>
      <c r="AQ641" s="112"/>
      <c r="AR641" s="112"/>
    </row>
    <row r="642" spans="1:44" ht="12.75" customHeight="1" x14ac:dyDescent="0.25">
      <c r="A642" s="236"/>
      <c r="B642" s="236"/>
      <c r="C642" s="298"/>
      <c r="D642" s="300"/>
      <c r="E642" s="300"/>
      <c r="F642" s="300"/>
      <c r="G642" s="300"/>
      <c r="H642" s="300"/>
      <c r="I642" s="236"/>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c r="AO642" s="112"/>
      <c r="AP642" s="112"/>
      <c r="AQ642" s="112"/>
      <c r="AR642" s="112"/>
    </row>
    <row r="643" spans="1:44" ht="12.75" customHeight="1" x14ac:dyDescent="0.25">
      <c r="A643" s="236"/>
      <c r="B643" s="236"/>
      <c r="C643" s="298"/>
      <c r="D643" s="300"/>
      <c r="E643" s="300"/>
      <c r="F643" s="300"/>
      <c r="G643" s="300"/>
      <c r="H643" s="300"/>
      <c r="I643" s="236"/>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row>
    <row r="644" spans="1:44" ht="12.75" customHeight="1" x14ac:dyDescent="0.25">
      <c r="A644" s="236"/>
      <c r="B644" s="236"/>
      <c r="C644" s="298"/>
      <c r="D644" s="300"/>
      <c r="E644" s="300"/>
      <c r="F644" s="300"/>
      <c r="G644" s="300"/>
      <c r="H644" s="300"/>
      <c r="I644" s="236"/>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row>
    <row r="645" spans="1:44" ht="12.75" customHeight="1" x14ac:dyDescent="0.25">
      <c r="A645" s="236"/>
      <c r="B645" s="236"/>
      <c r="C645" s="298"/>
      <c r="D645" s="300"/>
      <c r="E645" s="300"/>
      <c r="F645" s="300"/>
      <c r="G645" s="300"/>
      <c r="H645" s="300"/>
      <c r="I645" s="236"/>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row>
    <row r="646" spans="1:44" ht="12.75" customHeight="1" x14ac:dyDescent="0.25">
      <c r="A646" s="236"/>
      <c r="B646" s="236"/>
      <c r="C646" s="298"/>
      <c r="D646" s="300"/>
      <c r="E646" s="300"/>
      <c r="F646" s="300"/>
      <c r="G646" s="300"/>
      <c r="H646" s="300"/>
      <c r="I646" s="236"/>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c r="AO646" s="112"/>
      <c r="AP646" s="112"/>
      <c r="AQ646" s="112"/>
      <c r="AR646" s="112"/>
    </row>
    <row r="647" spans="1:44" ht="12.75" customHeight="1" x14ac:dyDescent="0.25">
      <c r="A647" s="236"/>
      <c r="B647" s="236"/>
      <c r="C647" s="298"/>
      <c r="D647" s="300"/>
      <c r="E647" s="300"/>
      <c r="F647" s="300"/>
      <c r="G647" s="300"/>
      <c r="H647" s="300"/>
      <c r="I647" s="236"/>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c r="AO647" s="112"/>
      <c r="AP647" s="112"/>
      <c r="AQ647" s="112"/>
      <c r="AR647" s="112"/>
    </row>
    <row r="648" spans="1:44" ht="12.75" customHeight="1" x14ac:dyDescent="0.25">
      <c r="A648" s="236"/>
      <c r="B648" s="236"/>
      <c r="C648" s="298"/>
      <c r="D648" s="300"/>
      <c r="E648" s="300"/>
      <c r="F648" s="300"/>
      <c r="G648" s="300"/>
      <c r="H648" s="300"/>
      <c r="I648" s="236"/>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c r="AO648" s="112"/>
      <c r="AP648" s="112"/>
      <c r="AQ648" s="112"/>
      <c r="AR648" s="112"/>
    </row>
    <row r="649" spans="1:44" ht="12.75" customHeight="1" x14ac:dyDescent="0.25">
      <c r="A649" s="236"/>
      <c r="B649" s="236"/>
      <c r="C649" s="298"/>
      <c r="D649" s="300"/>
      <c r="E649" s="300"/>
      <c r="F649" s="300"/>
      <c r="G649" s="300"/>
      <c r="H649" s="300"/>
      <c r="I649" s="236"/>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c r="AO649" s="112"/>
      <c r="AP649" s="112"/>
      <c r="AQ649" s="112"/>
      <c r="AR649" s="112"/>
    </row>
    <row r="650" spans="1:44" ht="12.75" customHeight="1" x14ac:dyDescent="0.25">
      <c r="A650" s="236"/>
      <c r="B650" s="236"/>
      <c r="C650" s="298"/>
      <c r="D650" s="300"/>
      <c r="E650" s="300"/>
      <c r="F650" s="300"/>
      <c r="G650" s="300"/>
      <c r="H650" s="300"/>
      <c r="I650" s="236"/>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c r="AO650" s="112"/>
      <c r="AP650" s="112"/>
      <c r="AQ650" s="112"/>
      <c r="AR650" s="112"/>
    </row>
    <row r="651" spans="1:44" ht="12.75" customHeight="1" x14ac:dyDescent="0.25">
      <c r="A651" s="236"/>
      <c r="B651" s="236"/>
      <c r="C651" s="298"/>
      <c r="D651" s="300"/>
      <c r="E651" s="300"/>
      <c r="F651" s="300"/>
      <c r="G651" s="300"/>
      <c r="H651" s="300"/>
      <c r="I651" s="236"/>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c r="AO651" s="112"/>
      <c r="AP651" s="112"/>
      <c r="AQ651" s="112"/>
      <c r="AR651" s="112"/>
    </row>
    <row r="652" spans="1:44" ht="12.75" customHeight="1" x14ac:dyDescent="0.25">
      <c r="A652" s="236"/>
      <c r="B652" s="236"/>
      <c r="C652" s="298"/>
      <c r="D652" s="300"/>
      <c r="E652" s="300"/>
      <c r="F652" s="300"/>
      <c r="G652" s="300"/>
      <c r="H652" s="300"/>
      <c r="I652" s="236"/>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c r="AO652" s="112"/>
      <c r="AP652" s="112"/>
      <c r="AQ652" s="112"/>
      <c r="AR652" s="112"/>
    </row>
    <row r="653" spans="1:44" ht="12.75" customHeight="1" x14ac:dyDescent="0.25">
      <c r="A653" s="236"/>
      <c r="B653" s="236"/>
      <c r="C653" s="298"/>
      <c r="D653" s="300"/>
      <c r="E653" s="300"/>
      <c r="F653" s="300"/>
      <c r="G653" s="300"/>
      <c r="H653" s="300"/>
      <c r="I653" s="236"/>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c r="AO653" s="112"/>
      <c r="AP653" s="112"/>
      <c r="AQ653" s="112"/>
      <c r="AR653" s="112"/>
    </row>
    <row r="654" spans="1:44" ht="12.75" customHeight="1" x14ac:dyDescent="0.25">
      <c r="A654" s="236"/>
      <c r="B654" s="236"/>
      <c r="C654" s="298"/>
      <c r="D654" s="300"/>
      <c r="E654" s="300"/>
      <c r="F654" s="300"/>
      <c r="G654" s="300"/>
      <c r="H654" s="300"/>
      <c r="I654" s="236"/>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c r="AO654" s="112"/>
      <c r="AP654" s="112"/>
      <c r="AQ654" s="112"/>
      <c r="AR654" s="112"/>
    </row>
    <row r="655" spans="1:44" ht="12.75" customHeight="1" x14ac:dyDescent="0.25">
      <c r="A655" s="236"/>
      <c r="B655" s="236"/>
      <c r="C655" s="298"/>
      <c r="D655" s="300"/>
      <c r="E655" s="300"/>
      <c r="F655" s="300"/>
      <c r="G655" s="300"/>
      <c r="H655" s="300"/>
      <c r="I655" s="236"/>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c r="AO655" s="112"/>
      <c r="AP655" s="112"/>
      <c r="AQ655" s="112"/>
      <c r="AR655" s="112"/>
    </row>
    <row r="656" spans="1:44" ht="12.75" customHeight="1" x14ac:dyDescent="0.25">
      <c r="A656" s="236"/>
      <c r="B656" s="236"/>
      <c r="C656" s="298"/>
      <c r="D656" s="300"/>
      <c r="E656" s="300"/>
      <c r="F656" s="300"/>
      <c r="G656" s="300"/>
      <c r="H656" s="300"/>
      <c r="I656" s="236"/>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c r="AO656" s="112"/>
      <c r="AP656" s="112"/>
      <c r="AQ656" s="112"/>
      <c r="AR656" s="112"/>
    </row>
    <row r="657" spans="1:44" ht="12.75" customHeight="1" x14ac:dyDescent="0.25">
      <c r="A657" s="236"/>
      <c r="B657" s="236"/>
      <c r="C657" s="298"/>
      <c r="D657" s="300"/>
      <c r="E657" s="300"/>
      <c r="F657" s="300"/>
      <c r="G657" s="300"/>
      <c r="H657" s="300"/>
      <c r="I657" s="236"/>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c r="AO657" s="112"/>
      <c r="AP657" s="112"/>
      <c r="AQ657" s="112"/>
      <c r="AR657" s="112"/>
    </row>
    <row r="658" spans="1:44" ht="12.75" customHeight="1" x14ac:dyDescent="0.25">
      <c r="A658" s="236"/>
      <c r="B658" s="236"/>
      <c r="C658" s="298"/>
      <c r="D658" s="300"/>
      <c r="E658" s="300"/>
      <c r="F658" s="300"/>
      <c r="G658" s="300"/>
      <c r="H658" s="300"/>
      <c r="I658" s="236"/>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c r="AO658" s="112"/>
      <c r="AP658" s="112"/>
      <c r="AQ658" s="112"/>
      <c r="AR658" s="112"/>
    </row>
    <row r="659" spans="1:44" ht="12.75" customHeight="1" x14ac:dyDescent="0.25">
      <c r="A659" s="236"/>
      <c r="B659" s="236"/>
      <c r="C659" s="298"/>
      <c r="D659" s="300"/>
      <c r="E659" s="300"/>
      <c r="F659" s="300"/>
      <c r="G659" s="300"/>
      <c r="H659" s="300"/>
      <c r="I659" s="236"/>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c r="AO659" s="112"/>
      <c r="AP659" s="112"/>
      <c r="AQ659" s="112"/>
      <c r="AR659" s="112"/>
    </row>
    <row r="660" spans="1:44" ht="12.75" customHeight="1" x14ac:dyDescent="0.25">
      <c r="A660" s="236"/>
      <c r="B660" s="236"/>
      <c r="C660" s="298"/>
      <c r="D660" s="300"/>
      <c r="E660" s="300"/>
      <c r="F660" s="300"/>
      <c r="G660" s="300"/>
      <c r="H660" s="300"/>
      <c r="I660" s="236"/>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c r="AO660" s="112"/>
      <c r="AP660" s="112"/>
      <c r="AQ660" s="112"/>
      <c r="AR660" s="112"/>
    </row>
    <row r="661" spans="1:44" ht="12.75" customHeight="1" x14ac:dyDescent="0.25">
      <c r="A661" s="236"/>
      <c r="B661" s="236"/>
      <c r="C661" s="298"/>
      <c r="D661" s="300"/>
      <c r="E661" s="300"/>
      <c r="F661" s="300"/>
      <c r="G661" s="300"/>
      <c r="H661" s="300"/>
      <c r="I661" s="236"/>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c r="AO661" s="112"/>
      <c r="AP661" s="112"/>
      <c r="AQ661" s="112"/>
      <c r="AR661" s="112"/>
    </row>
    <row r="662" spans="1:44" ht="12.75" customHeight="1" x14ac:dyDescent="0.25">
      <c r="A662" s="236"/>
      <c r="B662" s="236"/>
      <c r="C662" s="298"/>
      <c r="D662" s="300"/>
      <c r="E662" s="300"/>
      <c r="F662" s="300"/>
      <c r="G662" s="300"/>
      <c r="H662" s="300"/>
      <c r="I662" s="236"/>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c r="AO662" s="112"/>
      <c r="AP662" s="112"/>
      <c r="AQ662" s="112"/>
      <c r="AR662" s="112"/>
    </row>
    <row r="663" spans="1:44" ht="12.75" customHeight="1" x14ac:dyDescent="0.25">
      <c r="A663" s="236"/>
      <c r="B663" s="236"/>
      <c r="C663" s="298"/>
      <c r="D663" s="300"/>
      <c r="E663" s="300"/>
      <c r="F663" s="300"/>
      <c r="G663" s="300"/>
      <c r="H663" s="300"/>
      <c r="I663" s="236"/>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c r="AO663" s="112"/>
      <c r="AP663" s="112"/>
      <c r="AQ663" s="112"/>
      <c r="AR663" s="112"/>
    </row>
    <row r="664" spans="1:44" ht="12.75" customHeight="1" x14ac:dyDescent="0.25">
      <c r="A664" s="236"/>
      <c r="B664" s="236"/>
      <c r="C664" s="298"/>
      <c r="D664" s="300"/>
      <c r="E664" s="300"/>
      <c r="F664" s="300"/>
      <c r="G664" s="300"/>
      <c r="H664" s="300"/>
      <c r="I664" s="236"/>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c r="AO664" s="112"/>
      <c r="AP664" s="112"/>
      <c r="AQ664" s="112"/>
      <c r="AR664" s="112"/>
    </row>
    <row r="665" spans="1:44" ht="12.75" customHeight="1" x14ac:dyDescent="0.25">
      <c r="A665" s="236"/>
      <c r="B665" s="236"/>
      <c r="C665" s="298"/>
      <c r="D665" s="300"/>
      <c r="E665" s="300"/>
      <c r="F665" s="300"/>
      <c r="G665" s="300"/>
      <c r="H665" s="300"/>
      <c r="I665" s="236"/>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c r="AO665" s="112"/>
      <c r="AP665" s="112"/>
      <c r="AQ665" s="112"/>
      <c r="AR665" s="112"/>
    </row>
    <row r="666" spans="1:44" ht="12.75" customHeight="1" x14ac:dyDescent="0.25">
      <c r="A666" s="236"/>
      <c r="B666" s="236"/>
      <c r="C666" s="298"/>
      <c r="D666" s="300"/>
      <c r="E666" s="300"/>
      <c r="F666" s="300"/>
      <c r="G666" s="300"/>
      <c r="H666" s="300"/>
      <c r="I666" s="236"/>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c r="AO666" s="112"/>
      <c r="AP666" s="112"/>
      <c r="AQ666" s="112"/>
      <c r="AR666" s="112"/>
    </row>
    <row r="667" spans="1:44" ht="12.75" customHeight="1" x14ac:dyDescent="0.25">
      <c r="A667" s="236"/>
      <c r="B667" s="236"/>
      <c r="C667" s="298"/>
      <c r="D667" s="300"/>
      <c r="E667" s="300"/>
      <c r="F667" s="300"/>
      <c r="G667" s="300"/>
      <c r="H667" s="300"/>
      <c r="I667" s="236"/>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c r="AO667" s="112"/>
      <c r="AP667" s="112"/>
      <c r="AQ667" s="112"/>
      <c r="AR667" s="112"/>
    </row>
    <row r="668" spans="1:44" ht="12.75" customHeight="1" x14ac:dyDescent="0.25">
      <c r="A668" s="236"/>
      <c r="B668" s="236"/>
      <c r="C668" s="298"/>
      <c r="D668" s="300"/>
      <c r="E668" s="300"/>
      <c r="F668" s="300"/>
      <c r="G668" s="300"/>
      <c r="H668" s="300"/>
      <c r="I668" s="236"/>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c r="AO668" s="112"/>
      <c r="AP668" s="112"/>
      <c r="AQ668" s="112"/>
      <c r="AR668" s="112"/>
    </row>
    <row r="669" spans="1:44" ht="12.75" customHeight="1" x14ac:dyDescent="0.25">
      <c r="A669" s="236"/>
      <c r="B669" s="236"/>
      <c r="C669" s="298"/>
      <c r="D669" s="300"/>
      <c r="E669" s="300"/>
      <c r="F669" s="300"/>
      <c r="G669" s="300"/>
      <c r="H669" s="300"/>
      <c r="I669" s="236"/>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c r="AO669" s="112"/>
      <c r="AP669" s="112"/>
      <c r="AQ669" s="112"/>
      <c r="AR669" s="112"/>
    </row>
    <row r="670" spans="1:44" ht="12.75" customHeight="1" x14ac:dyDescent="0.25">
      <c r="A670" s="236"/>
      <c r="B670" s="236"/>
      <c r="C670" s="298"/>
      <c r="D670" s="300"/>
      <c r="E670" s="300"/>
      <c r="F670" s="300"/>
      <c r="G670" s="300"/>
      <c r="H670" s="300"/>
      <c r="I670" s="236"/>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c r="AO670" s="112"/>
      <c r="AP670" s="112"/>
      <c r="AQ670" s="112"/>
      <c r="AR670" s="112"/>
    </row>
    <row r="671" spans="1:44" ht="12.75" customHeight="1" x14ac:dyDescent="0.25">
      <c r="A671" s="236"/>
      <c r="B671" s="236"/>
      <c r="C671" s="298"/>
      <c r="D671" s="300"/>
      <c r="E671" s="300"/>
      <c r="F671" s="300"/>
      <c r="G671" s="300"/>
      <c r="H671" s="300"/>
      <c r="I671" s="236"/>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c r="AO671" s="112"/>
      <c r="AP671" s="112"/>
      <c r="AQ671" s="112"/>
      <c r="AR671" s="112"/>
    </row>
    <row r="672" spans="1:44" ht="12.75" customHeight="1" x14ac:dyDescent="0.25">
      <c r="A672" s="236"/>
      <c r="B672" s="236"/>
      <c r="C672" s="298"/>
      <c r="D672" s="300"/>
      <c r="E672" s="300"/>
      <c r="F672" s="300"/>
      <c r="G672" s="300"/>
      <c r="H672" s="300"/>
      <c r="I672" s="236"/>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c r="AO672" s="112"/>
      <c r="AP672" s="112"/>
      <c r="AQ672" s="112"/>
      <c r="AR672" s="112"/>
    </row>
    <row r="673" spans="1:44" ht="12.75" customHeight="1" x14ac:dyDescent="0.25">
      <c r="A673" s="236"/>
      <c r="B673" s="236"/>
      <c r="C673" s="298"/>
      <c r="D673" s="300"/>
      <c r="E673" s="300"/>
      <c r="F673" s="300"/>
      <c r="G673" s="300"/>
      <c r="H673" s="300"/>
      <c r="I673" s="236"/>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c r="AO673" s="112"/>
      <c r="AP673" s="112"/>
      <c r="AQ673" s="112"/>
      <c r="AR673" s="112"/>
    </row>
    <row r="674" spans="1:44" ht="12.75" customHeight="1" x14ac:dyDescent="0.25">
      <c r="A674" s="236"/>
      <c r="B674" s="236"/>
      <c r="C674" s="298"/>
      <c r="D674" s="300"/>
      <c r="E674" s="300"/>
      <c r="F674" s="300"/>
      <c r="G674" s="300"/>
      <c r="H674" s="300"/>
      <c r="I674" s="236"/>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c r="AO674" s="112"/>
      <c r="AP674" s="112"/>
      <c r="AQ674" s="112"/>
      <c r="AR674" s="112"/>
    </row>
    <row r="675" spans="1:44" ht="12.75" customHeight="1" x14ac:dyDescent="0.25">
      <c r="A675" s="236"/>
      <c r="B675" s="236"/>
      <c r="C675" s="298"/>
      <c r="D675" s="300"/>
      <c r="E675" s="300"/>
      <c r="F675" s="300"/>
      <c r="G675" s="300"/>
      <c r="H675" s="300"/>
      <c r="I675" s="236"/>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c r="AO675" s="112"/>
      <c r="AP675" s="112"/>
      <c r="AQ675" s="112"/>
      <c r="AR675" s="112"/>
    </row>
    <row r="676" spans="1:44" ht="12.75" customHeight="1" x14ac:dyDescent="0.25">
      <c r="A676" s="236"/>
      <c r="B676" s="236"/>
      <c r="C676" s="298"/>
      <c r="D676" s="300"/>
      <c r="E676" s="300"/>
      <c r="F676" s="300"/>
      <c r="G676" s="300"/>
      <c r="H676" s="300"/>
      <c r="I676" s="236"/>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c r="AO676" s="112"/>
      <c r="AP676" s="112"/>
      <c r="AQ676" s="112"/>
      <c r="AR676" s="112"/>
    </row>
    <row r="677" spans="1:44" ht="12.75" customHeight="1" x14ac:dyDescent="0.25">
      <c r="A677" s="236"/>
      <c r="B677" s="236"/>
      <c r="C677" s="298"/>
      <c r="D677" s="300"/>
      <c r="E677" s="300"/>
      <c r="F677" s="300"/>
      <c r="G677" s="300"/>
      <c r="H677" s="300"/>
      <c r="I677" s="236"/>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c r="AO677" s="112"/>
      <c r="AP677" s="112"/>
      <c r="AQ677" s="112"/>
      <c r="AR677" s="112"/>
    </row>
    <row r="678" spans="1:44" ht="12.75" customHeight="1" x14ac:dyDescent="0.25">
      <c r="A678" s="236"/>
      <c r="B678" s="236"/>
      <c r="C678" s="298"/>
      <c r="D678" s="300"/>
      <c r="E678" s="300"/>
      <c r="F678" s="300"/>
      <c r="G678" s="300"/>
      <c r="H678" s="300"/>
      <c r="I678" s="236"/>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row>
    <row r="679" spans="1:44" ht="12.75" customHeight="1" x14ac:dyDescent="0.25">
      <c r="A679" s="236"/>
      <c r="B679" s="236"/>
      <c r="C679" s="298"/>
      <c r="D679" s="300"/>
      <c r="E679" s="300"/>
      <c r="F679" s="300"/>
      <c r="G679" s="300"/>
      <c r="H679" s="300"/>
      <c r="I679" s="236"/>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row>
    <row r="680" spans="1:44" ht="12.75" customHeight="1" x14ac:dyDescent="0.25">
      <c r="A680" s="236"/>
      <c r="B680" s="236"/>
      <c r="C680" s="298"/>
      <c r="D680" s="300"/>
      <c r="E680" s="300"/>
      <c r="F680" s="300"/>
      <c r="G680" s="300"/>
      <c r="H680" s="300"/>
      <c r="I680" s="236"/>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c r="AO680" s="112"/>
      <c r="AP680" s="112"/>
      <c r="AQ680" s="112"/>
      <c r="AR680" s="112"/>
    </row>
    <row r="681" spans="1:44" ht="12.75" customHeight="1" x14ac:dyDescent="0.25">
      <c r="A681" s="236"/>
      <c r="B681" s="236"/>
      <c r="C681" s="298"/>
      <c r="D681" s="300"/>
      <c r="E681" s="300"/>
      <c r="F681" s="300"/>
      <c r="G681" s="300"/>
      <c r="H681" s="300"/>
      <c r="I681" s="236"/>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c r="AO681" s="112"/>
      <c r="AP681" s="112"/>
      <c r="AQ681" s="112"/>
      <c r="AR681" s="112"/>
    </row>
    <row r="682" spans="1:44" ht="12.75" customHeight="1" x14ac:dyDescent="0.25">
      <c r="A682" s="236"/>
      <c r="B682" s="236"/>
      <c r="C682" s="298"/>
      <c r="D682" s="300"/>
      <c r="E682" s="300"/>
      <c r="F682" s="300"/>
      <c r="G682" s="300"/>
      <c r="H682" s="300"/>
      <c r="I682" s="236"/>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c r="AO682" s="112"/>
      <c r="AP682" s="112"/>
      <c r="AQ682" s="112"/>
      <c r="AR682" s="112"/>
    </row>
    <row r="683" spans="1:44" ht="12.75" customHeight="1" x14ac:dyDescent="0.25">
      <c r="A683" s="236"/>
      <c r="B683" s="236"/>
      <c r="C683" s="298"/>
      <c r="D683" s="300"/>
      <c r="E683" s="300"/>
      <c r="F683" s="300"/>
      <c r="G683" s="300"/>
      <c r="H683" s="300"/>
      <c r="I683" s="236"/>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c r="AO683" s="112"/>
      <c r="AP683" s="112"/>
      <c r="AQ683" s="112"/>
      <c r="AR683" s="112"/>
    </row>
    <row r="684" spans="1:44" ht="12.75" customHeight="1" x14ac:dyDescent="0.25">
      <c r="A684" s="236"/>
      <c r="B684" s="236"/>
      <c r="C684" s="298"/>
      <c r="D684" s="300"/>
      <c r="E684" s="300"/>
      <c r="F684" s="300"/>
      <c r="G684" s="300"/>
      <c r="H684" s="300"/>
      <c r="I684" s="236"/>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c r="AO684" s="112"/>
      <c r="AP684" s="112"/>
      <c r="AQ684" s="112"/>
      <c r="AR684" s="112"/>
    </row>
    <row r="685" spans="1:44" ht="12.75" customHeight="1" x14ac:dyDescent="0.25">
      <c r="A685" s="236"/>
      <c r="B685" s="236"/>
      <c r="C685" s="298"/>
      <c r="D685" s="300"/>
      <c r="E685" s="300"/>
      <c r="F685" s="300"/>
      <c r="G685" s="300"/>
      <c r="H685" s="300"/>
      <c r="I685" s="236"/>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c r="AO685" s="112"/>
      <c r="AP685" s="112"/>
      <c r="AQ685" s="112"/>
      <c r="AR685" s="112"/>
    </row>
    <row r="686" spans="1:44" ht="12.75" customHeight="1" x14ac:dyDescent="0.25">
      <c r="A686" s="236"/>
      <c r="B686" s="236"/>
      <c r="C686" s="298"/>
      <c r="D686" s="300"/>
      <c r="E686" s="300"/>
      <c r="F686" s="300"/>
      <c r="G686" s="300"/>
      <c r="H686" s="300"/>
      <c r="I686" s="236"/>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c r="AO686" s="112"/>
      <c r="AP686" s="112"/>
      <c r="AQ686" s="112"/>
      <c r="AR686" s="112"/>
    </row>
    <row r="687" spans="1:44" ht="12.75" customHeight="1" x14ac:dyDescent="0.25">
      <c r="A687" s="236"/>
      <c r="B687" s="236"/>
      <c r="C687" s="298"/>
      <c r="D687" s="300"/>
      <c r="E687" s="300"/>
      <c r="F687" s="300"/>
      <c r="G687" s="300"/>
      <c r="H687" s="300"/>
      <c r="I687" s="236"/>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c r="AO687" s="112"/>
      <c r="AP687" s="112"/>
      <c r="AQ687" s="112"/>
      <c r="AR687" s="112"/>
    </row>
    <row r="688" spans="1:44" ht="12.75" customHeight="1" x14ac:dyDescent="0.25">
      <c r="A688" s="236"/>
      <c r="B688" s="236"/>
      <c r="C688" s="298"/>
      <c r="D688" s="300"/>
      <c r="E688" s="300"/>
      <c r="F688" s="300"/>
      <c r="G688" s="300"/>
      <c r="H688" s="300"/>
      <c r="I688" s="236"/>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c r="AO688" s="112"/>
      <c r="AP688" s="112"/>
      <c r="AQ688" s="112"/>
      <c r="AR688" s="112"/>
    </row>
    <row r="689" spans="1:44" ht="12.75" customHeight="1" x14ac:dyDescent="0.25">
      <c r="A689" s="236"/>
      <c r="B689" s="236"/>
      <c r="C689" s="298"/>
      <c r="D689" s="300"/>
      <c r="E689" s="300"/>
      <c r="F689" s="300"/>
      <c r="G689" s="300"/>
      <c r="H689" s="300"/>
      <c r="I689" s="236"/>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2"/>
      <c r="AP689" s="112"/>
      <c r="AQ689" s="112"/>
      <c r="AR689" s="112"/>
    </row>
    <row r="690" spans="1:44" ht="12.75" customHeight="1" x14ac:dyDescent="0.25">
      <c r="A690" s="236"/>
      <c r="B690" s="236"/>
      <c r="C690" s="298"/>
      <c r="D690" s="300"/>
      <c r="E690" s="300"/>
      <c r="F690" s="300"/>
      <c r="G690" s="300"/>
      <c r="H690" s="300"/>
      <c r="I690" s="236"/>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2"/>
      <c r="AP690" s="112"/>
      <c r="AQ690" s="112"/>
      <c r="AR690" s="112"/>
    </row>
    <row r="691" spans="1:44" ht="12.75" customHeight="1" x14ac:dyDescent="0.25">
      <c r="A691" s="236"/>
      <c r="B691" s="236"/>
      <c r="C691" s="298"/>
      <c r="D691" s="300"/>
      <c r="E691" s="300"/>
      <c r="F691" s="300"/>
      <c r="G691" s="300"/>
      <c r="H691" s="300"/>
      <c r="I691" s="236"/>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row>
    <row r="692" spans="1:44" ht="12.75" customHeight="1" x14ac:dyDescent="0.25">
      <c r="A692" s="236"/>
      <c r="B692" s="236"/>
      <c r="C692" s="298"/>
      <c r="D692" s="300"/>
      <c r="E692" s="300"/>
      <c r="F692" s="300"/>
      <c r="G692" s="300"/>
      <c r="H692" s="300"/>
      <c r="I692" s="236"/>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c r="AO692" s="112"/>
      <c r="AP692" s="112"/>
      <c r="AQ692" s="112"/>
      <c r="AR692" s="112"/>
    </row>
    <row r="693" spans="1:44" ht="12.75" customHeight="1" x14ac:dyDescent="0.25">
      <c r="A693" s="236"/>
      <c r="B693" s="236"/>
      <c r="C693" s="298"/>
      <c r="D693" s="300"/>
      <c r="E693" s="300"/>
      <c r="F693" s="300"/>
      <c r="G693" s="300"/>
      <c r="H693" s="300"/>
      <c r="I693" s="236"/>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c r="AO693" s="112"/>
      <c r="AP693" s="112"/>
      <c r="AQ693" s="112"/>
      <c r="AR693" s="112"/>
    </row>
    <row r="694" spans="1:44" ht="12.75" customHeight="1" x14ac:dyDescent="0.25">
      <c r="A694" s="236"/>
      <c r="B694" s="236"/>
      <c r="C694" s="298"/>
      <c r="D694" s="300"/>
      <c r="E694" s="300"/>
      <c r="F694" s="300"/>
      <c r="G694" s="300"/>
      <c r="H694" s="300"/>
      <c r="I694" s="236"/>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2"/>
      <c r="AP694" s="112"/>
      <c r="AQ694" s="112"/>
      <c r="AR694" s="112"/>
    </row>
    <row r="695" spans="1:44" ht="12.75" customHeight="1" x14ac:dyDescent="0.25">
      <c r="A695" s="236"/>
      <c r="B695" s="236"/>
      <c r="C695" s="298"/>
      <c r="D695" s="300"/>
      <c r="E695" s="300"/>
      <c r="F695" s="300"/>
      <c r="G695" s="300"/>
      <c r="H695" s="300"/>
      <c r="I695" s="236"/>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2"/>
      <c r="AP695" s="112"/>
      <c r="AQ695" s="112"/>
      <c r="AR695" s="112"/>
    </row>
    <row r="696" spans="1:44" ht="12.75" customHeight="1" x14ac:dyDescent="0.25">
      <c r="A696" s="236"/>
      <c r="B696" s="236"/>
      <c r="C696" s="298"/>
      <c r="D696" s="300"/>
      <c r="E696" s="300"/>
      <c r="F696" s="300"/>
      <c r="G696" s="300"/>
      <c r="H696" s="300"/>
      <c r="I696" s="236"/>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2"/>
      <c r="AP696" s="112"/>
      <c r="AQ696" s="112"/>
      <c r="AR696" s="112"/>
    </row>
    <row r="697" spans="1:44" ht="12.75" customHeight="1" x14ac:dyDescent="0.25">
      <c r="A697" s="236"/>
      <c r="B697" s="236"/>
      <c r="C697" s="298"/>
      <c r="D697" s="300"/>
      <c r="E697" s="300"/>
      <c r="F697" s="300"/>
      <c r="G697" s="300"/>
      <c r="H697" s="300"/>
      <c r="I697" s="236"/>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row>
    <row r="698" spans="1:44" ht="12.75" customHeight="1" x14ac:dyDescent="0.25">
      <c r="A698" s="236"/>
      <c r="B698" s="236"/>
      <c r="C698" s="298"/>
      <c r="D698" s="300"/>
      <c r="E698" s="300"/>
      <c r="F698" s="300"/>
      <c r="G698" s="300"/>
      <c r="H698" s="300"/>
      <c r="I698" s="236"/>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row>
    <row r="699" spans="1:44" ht="12.75" customHeight="1" x14ac:dyDescent="0.25">
      <c r="A699" s="236"/>
      <c r="B699" s="236"/>
      <c r="C699" s="298"/>
      <c r="D699" s="300"/>
      <c r="E699" s="300"/>
      <c r="F699" s="300"/>
      <c r="G699" s="300"/>
      <c r="H699" s="300"/>
      <c r="I699" s="236"/>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2"/>
      <c r="AP699" s="112"/>
      <c r="AQ699" s="112"/>
      <c r="AR699" s="112"/>
    </row>
    <row r="700" spans="1:44" ht="12.75" customHeight="1" x14ac:dyDescent="0.25">
      <c r="A700" s="236"/>
      <c r="B700" s="236"/>
      <c r="C700" s="298"/>
      <c r="D700" s="300"/>
      <c r="E700" s="300"/>
      <c r="F700" s="300"/>
      <c r="G700" s="300"/>
      <c r="H700" s="300"/>
      <c r="I700" s="236"/>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row>
    <row r="701" spans="1:44" ht="12.75" customHeight="1" x14ac:dyDescent="0.25">
      <c r="A701" s="236"/>
      <c r="B701" s="236"/>
      <c r="C701" s="298"/>
      <c r="D701" s="300"/>
      <c r="E701" s="300"/>
      <c r="F701" s="300"/>
      <c r="G701" s="300"/>
      <c r="H701" s="300"/>
      <c r="I701" s="236"/>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2"/>
      <c r="AP701" s="112"/>
      <c r="AQ701" s="112"/>
      <c r="AR701" s="112"/>
    </row>
    <row r="702" spans="1:44" ht="12.75" customHeight="1" x14ac:dyDescent="0.25">
      <c r="A702" s="236"/>
      <c r="B702" s="236"/>
      <c r="C702" s="298"/>
      <c r="D702" s="300"/>
      <c r="E702" s="300"/>
      <c r="F702" s="300"/>
      <c r="G702" s="300"/>
      <c r="H702" s="300"/>
      <c r="I702" s="236"/>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row>
    <row r="703" spans="1:44" ht="12.75" customHeight="1" x14ac:dyDescent="0.25">
      <c r="A703" s="236"/>
      <c r="B703" s="236"/>
      <c r="C703" s="298"/>
      <c r="D703" s="300"/>
      <c r="E703" s="300"/>
      <c r="F703" s="300"/>
      <c r="G703" s="300"/>
      <c r="H703" s="300"/>
      <c r="I703" s="236"/>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row>
    <row r="704" spans="1:44" ht="12.75" customHeight="1" x14ac:dyDescent="0.25">
      <c r="A704" s="236"/>
      <c r="B704" s="236"/>
      <c r="C704" s="298"/>
      <c r="D704" s="300"/>
      <c r="E704" s="300"/>
      <c r="F704" s="300"/>
      <c r="G704" s="300"/>
      <c r="H704" s="300"/>
      <c r="I704" s="236"/>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row>
    <row r="705" spans="1:44" ht="12.75" customHeight="1" x14ac:dyDescent="0.25">
      <c r="A705" s="236"/>
      <c r="B705" s="236"/>
      <c r="C705" s="298"/>
      <c r="D705" s="300"/>
      <c r="E705" s="300"/>
      <c r="F705" s="300"/>
      <c r="G705" s="300"/>
      <c r="H705" s="300"/>
      <c r="I705" s="236"/>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row>
    <row r="706" spans="1:44" ht="12.75" customHeight="1" x14ac:dyDescent="0.25">
      <c r="A706" s="236"/>
      <c r="B706" s="236"/>
      <c r="C706" s="298"/>
      <c r="D706" s="300"/>
      <c r="E706" s="300"/>
      <c r="F706" s="300"/>
      <c r="G706" s="300"/>
      <c r="H706" s="300"/>
      <c r="I706" s="236"/>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row>
    <row r="707" spans="1:44" ht="12.75" customHeight="1" x14ac:dyDescent="0.25">
      <c r="A707" s="236"/>
      <c r="B707" s="236"/>
      <c r="C707" s="298"/>
      <c r="D707" s="300"/>
      <c r="E707" s="300"/>
      <c r="F707" s="300"/>
      <c r="G707" s="300"/>
      <c r="H707" s="300"/>
      <c r="I707" s="236"/>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row>
    <row r="708" spans="1:44" ht="12.75" customHeight="1" x14ac:dyDescent="0.25">
      <c r="A708" s="236"/>
      <c r="B708" s="236"/>
      <c r="C708" s="298"/>
      <c r="D708" s="300"/>
      <c r="E708" s="300"/>
      <c r="F708" s="300"/>
      <c r="G708" s="300"/>
      <c r="H708" s="300"/>
      <c r="I708" s="236"/>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row>
    <row r="709" spans="1:44" ht="12.75" customHeight="1" x14ac:dyDescent="0.25">
      <c r="A709" s="236"/>
      <c r="B709" s="236"/>
      <c r="C709" s="298"/>
      <c r="D709" s="300"/>
      <c r="E709" s="300"/>
      <c r="F709" s="300"/>
      <c r="G709" s="300"/>
      <c r="H709" s="300"/>
      <c r="I709" s="236"/>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row>
    <row r="710" spans="1:44" ht="12.75" customHeight="1" x14ac:dyDescent="0.25">
      <c r="A710" s="236"/>
      <c r="B710" s="236"/>
      <c r="C710" s="298"/>
      <c r="D710" s="300"/>
      <c r="E710" s="300"/>
      <c r="F710" s="300"/>
      <c r="G710" s="300"/>
      <c r="H710" s="300"/>
      <c r="I710" s="236"/>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row>
    <row r="711" spans="1:44" ht="12.75" customHeight="1" x14ac:dyDescent="0.25">
      <c r="A711" s="236"/>
      <c r="B711" s="236"/>
      <c r="C711" s="298"/>
      <c r="D711" s="300"/>
      <c r="E711" s="300"/>
      <c r="F711" s="300"/>
      <c r="G711" s="300"/>
      <c r="H711" s="300"/>
      <c r="I711" s="236"/>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row>
    <row r="712" spans="1:44" ht="12.75" customHeight="1" x14ac:dyDescent="0.25">
      <c r="A712" s="236"/>
      <c r="B712" s="236"/>
      <c r="C712" s="298"/>
      <c r="D712" s="300"/>
      <c r="E712" s="300"/>
      <c r="F712" s="300"/>
      <c r="G712" s="300"/>
      <c r="H712" s="300"/>
      <c r="I712" s="236"/>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row>
    <row r="713" spans="1:44" ht="12.75" customHeight="1" x14ac:dyDescent="0.25">
      <c r="A713" s="236"/>
      <c r="B713" s="236"/>
      <c r="C713" s="298"/>
      <c r="D713" s="300"/>
      <c r="E713" s="300"/>
      <c r="F713" s="300"/>
      <c r="G713" s="300"/>
      <c r="H713" s="300"/>
      <c r="I713" s="236"/>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row>
    <row r="714" spans="1:44" ht="12.75" customHeight="1" x14ac:dyDescent="0.25">
      <c r="A714" s="236"/>
      <c r="B714" s="236"/>
      <c r="C714" s="298"/>
      <c r="D714" s="300"/>
      <c r="E714" s="300"/>
      <c r="F714" s="300"/>
      <c r="G714" s="300"/>
      <c r="H714" s="300"/>
      <c r="I714" s="236"/>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row>
    <row r="715" spans="1:44" ht="12.75" customHeight="1" x14ac:dyDescent="0.25">
      <c r="A715" s="236"/>
      <c r="B715" s="236"/>
      <c r="C715" s="298"/>
      <c r="D715" s="300"/>
      <c r="E715" s="300"/>
      <c r="F715" s="300"/>
      <c r="G715" s="300"/>
      <c r="H715" s="300"/>
      <c r="I715" s="236"/>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row>
    <row r="716" spans="1:44" ht="12.75" customHeight="1" x14ac:dyDescent="0.25">
      <c r="A716" s="236"/>
      <c r="B716" s="236"/>
      <c r="C716" s="298"/>
      <c r="D716" s="300"/>
      <c r="E716" s="300"/>
      <c r="F716" s="300"/>
      <c r="G716" s="300"/>
      <c r="H716" s="300"/>
      <c r="I716" s="236"/>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row>
    <row r="717" spans="1:44" ht="12.75" customHeight="1" x14ac:dyDescent="0.25">
      <c r="A717" s="236"/>
      <c r="B717" s="236"/>
      <c r="C717" s="298"/>
      <c r="D717" s="300"/>
      <c r="E717" s="300"/>
      <c r="F717" s="300"/>
      <c r="G717" s="300"/>
      <c r="H717" s="300"/>
      <c r="I717" s="236"/>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row>
    <row r="718" spans="1:44" ht="12.75" customHeight="1" x14ac:dyDescent="0.25">
      <c r="A718" s="236"/>
      <c r="B718" s="236"/>
      <c r="C718" s="298"/>
      <c r="D718" s="300"/>
      <c r="E718" s="300"/>
      <c r="F718" s="300"/>
      <c r="G718" s="300"/>
      <c r="H718" s="300"/>
      <c r="I718" s="236"/>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row>
    <row r="719" spans="1:44" ht="12.75" customHeight="1" x14ac:dyDescent="0.25">
      <c r="A719" s="236"/>
      <c r="B719" s="236"/>
      <c r="C719" s="298"/>
      <c r="D719" s="300"/>
      <c r="E719" s="300"/>
      <c r="F719" s="300"/>
      <c r="G719" s="300"/>
      <c r="H719" s="300"/>
      <c r="I719" s="236"/>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row>
    <row r="720" spans="1:44" ht="12.75" customHeight="1" x14ac:dyDescent="0.25">
      <c r="A720" s="236"/>
      <c r="B720" s="236"/>
      <c r="C720" s="298"/>
      <c r="D720" s="300"/>
      <c r="E720" s="300"/>
      <c r="F720" s="300"/>
      <c r="G720" s="300"/>
      <c r="H720" s="300"/>
      <c r="I720" s="236"/>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row>
    <row r="721" spans="1:44" ht="12.75" customHeight="1" x14ac:dyDescent="0.25">
      <c r="A721" s="236"/>
      <c r="B721" s="236"/>
      <c r="C721" s="298"/>
      <c r="D721" s="300"/>
      <c r="E721" s="300"/>
      <c r="F721" s="300"/>
      <c r="G721" s="300"/>
      <c r="H721" s="300"/>
      <c r="I721" s="236"/>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row>
    <row r="722" spans="1:44" ht="12.75" customHeight="1" x14ac:dyDescent="0.25">
      <c r="A722" s="236"/>
      <c r="B722" s="236"/>
      <c r="C722" s="298"/>
      <c r="D722" s="300"/>
      <c r="E722" s="300"/>
      <c r="F722" s="300"/>
      <c r="G722" s="300"/>
      <c r="H722" s="300"/>
      <c r="I722" s="236"/>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row>
    <row r="723" spans="1:44" ht="12.75" customHeight="1" x14ac:dyDescent="0.25">
      <c r="A723" s="236"/>
      <c r="B723" s="236"/>
      <c r="C723" s="298"/>
      <c r="D723" s="300"/>
      <c r="E723" s="300"/>
      <c r="F723" s="300"/>
      <c r="G723" s="300"/>
      <c r="H723" s="300"/>
      <c r="I723" s="236"/>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row>
    <row r="724" spans="1:44" ht="12.75" customHeight="1" x14ac:dyDescent="0.25">
      <c r="A724" s="236"/>
      <c r="B724" s="236"/>
      <c r="C724" s="298"/>
      <c r="D724" s="300"/>
      <c r="E724" s="300"/>
      <c r="F724" s="300"/>
      <c r="G724" s="300"/>
      <c r="H724" s="300"/>
      <c r="I724" s="236"/>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row>
    <row r="725" spans="1:44" ht="12.75" customHeight="1" x14ac:dyDescent="0.25">
      <c r="A725" s="236"/>
      <c r="B725" s="236"/>
      <c r="C725" s="298"/>
      <c r="D725" s="300"/>
      <c r="E725" s="300"/>
      <c r="F725" s="300"/>
      <c r="G725" s="300"/>
      <c r="H725" s="300"/>
      <c r="I725" s="236"/>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row>
    <row r="726" spans="1:44" ht="12.75" customHeight="1" x14ac:dyDescent="0.25">
      <c r="A726" s="236"/>
      <c r="B726" s="236"/>
      <c r="C726" s="298"/>
      <c r="D726" s="300"/>
      <c r="E726" s="300"/>
      <c r="F726" s="300"/>
      <c r="G726" s="300"/>
      <c r="H726" s="300"/>
      <c r="I726" s="236"/>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row>
    <row r="727" spans="1:44" ht="12.75" customHeight="1" x14ac:dyDescent="0.25">
      <c r="A727" s="236"/>
      <c r="B727" s="236"/>
      <c r="C727" s="298"/>
      <c r="D727" s="300"/>
      <c r="E727" s="300"/>
      <c r="F727" s="300"/>
      <c r="G727" s="300"/>
      <c r="H727" s="300"/>
      <c r="I727" s="236"/>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row>
    <row r="728" spans="1:44" ht="12.75" customHeight="1" x14ac:dyDescent="0.25">
      <c r="A728" s="236"/>
      <c r="B728" s="236"/>
      <c r="C728" s="298"/>
      <c r="D728" s="300"/>
      <c r="E728" s="300"/>
      <c r="F728" s="300"/>
      <c r="G728" s="300"/>
      <c r="H728" s="300"/>
      <c r="I728" s="236"/>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row>
    <row r="729" spans="1:44" ht="12.75" customHeight="1" x14ac:dyDescent="0.25">
      <c r="A729" s="236"/>
      <c r="B729" s="236"/>
      <c r="C729" s="298"/>
      <c r="D729" s="300"/>
      <c r="E729" s="300"/>
      <c r="F729" s="300"/>
      <c r="G729" s="300"/>
      <c r="H729" s="300"/>
      <c r="I729" s="236"/>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row>
    <row r="730" spans="1:44" ht="12.75" customHeight="1" x14ac:dyDescent="0.25">
      <c r="A730" s="236"/>
      <c r="B730" s="236"/>
      <c r="C730" s="298"/>
      <c r="D730" s="300"/>
      <c r="E730" s="300"/>
      <c r="F730" s="300"/>
      <c r="G730" s="300"/>
      <c r="H730" s="300"/>
      <c r="I730" s="236"/>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row>
    <row r="731" spans="1:44" ht="12.75" customHeight="1" x14ac:dyDescent="0.25">
      <c r="A731" s="236"/>
      <c r="B731" s="236"/>
      <c r="C731" s="298"/>
      <c r="D731" s="300"/>
      <c r="E731" s="300"/>
      <c r="F731" s="300"/>
      <c r="G731" s="300"/>
      <c r="H731" s="300"/>
      <c r="I731" s="236"/>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row>
    <row r="732" spans="1:44" ht="12.75" customHeight="1" x14ac:dyDescent="0.25">
      <c r="A732" s="236"/>
      <c r="B732" s="236"/>
      <c r="C732" s="298"/>
      <c r="D732" s="300"/>
      <c r="E732" s="300"/>
      <c r="F732" s="300"/>
      <c r="G732" s="300"/>
      <c r="H732" s="300"/>
      <c r="I732" s="236"/>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row>
    <row r="733" spans="1:44" ht="12.75" customHeight="1" x14ac:dyDescent="0.25">
      <c r="A733" s="236"/>
      <c r="B733" s="236"/>
      <c r="C733" s="298"/>
      <c r="D733" s="300"/>
      <c r="E733" s="300"/>
      <c r="F733" s="300"/>
      <c r="G733" s="300"/>
      <c r="H733" s="300"/>
      <c r="I733" s="236"/>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row>
    <row r="734" spans="1:44" ht="12.75" customHeight="1" x14ac:dyDescent="0.25">
      <c r="A734" s="236"/>
      <c r="B734" s="236"/>
      <c r="C734" s="298"/>
      <c r="D734" s="300"/>
      <c r="E734" s="300"/>
      <c r="F734" s="300"/>
      <c r="G734" s="300"/>
      <c r="H734" s="300"/>
      <c r="I734" s="236"/>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row>
    <row r="735" spans="1:44" ht="12.75" customHeight="1" x14ac:dyDescent="0.25">
      <c r="A735" s="236"/>
      <c r="B735" s="236"/>
      <c r="C735" s="298"/>
      <c r="D735" s="300"/>
      <c r="E735" s="300"/>
      <c r="F735" s="300"/>
      <c r="G735" s="300"/>
      <c r="H735" s="300"/>
      <c r="I735" s="236"/>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row>
    <row r="736" spans="1:44" ht="12.75" customHeight="1" x14ac:dyDescent="0.25">
      <c r="A736" s="236"/>
      <c r="B736" s="236"/>
      <c r="C736" s="298"/>
      <c r="D736" s="300"/>
      <c r="E736" s="300"/>
      <c r="F736" s="300"/>
      <c r="G736" s="300"/>
      <c r="H736" s="300"/>
      <c r="I736" s="236"/>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row>
    <row r="737" spans="1:44" ht="12.75" customHeight="1" x14ac:dyDescent="0.25">
      <c r="A737" s="236"/>
      <c r="B737" s="236"/>
      <c r="C737" s="298"/>
      <c r="D737" s="300"/>
      <c r="E737" s="300"/>
      <c r="F737" s="300"/>
      <c r="G737" s="300"/>
      <c r="H737" s="300"/>
      <c r="I737" s="236"/>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row>
    <row r="738" spans="1:44" ht="12.75" customHeight="1" x14ac:dyDescent="0.25">
      <c r="A738" s="236"/>
      <c r="B738" s="236"/>
      <c r="C738" s="298"/>
      <c r="D738" s="300"/>
      <c r="E738" s="300"/>
      <c r="F738" s="300"/>
      <c r="G738" s="300"/>
      <c r="H738" s="300"/>
      <c r="I738" s="236"/>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2"/>
      <c r="AP738" s="112"/>
      <c r="AQ738" s="112"/>
      <c r="AR738" s="112"/>
    </row>
    <row r="739" spans="1:44" ht="12.75" customHeight="1" x14ac:dyDescent="0.25">
      <c r="A739" s="236"/>
      <c r="B739" s="236"/>
      <c r="C739" s="298"/>
      <c r="D739" s="300"/>
      <c r="E739" s="300"/>
      <c r="F739" s="300"/>
      <c r="G739" s="300"/>
      <c r="H739" s="300"/>
      <c r="I739" s="236"/>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row>
    <row r="740" spans="1:44" ht="12.75" customHeight="1" x14ac:dyDescent="0.25">
      <c r="A740" s="236"/>
      <c r="B740" s="236"/>
      <c r="C740" s="298"/>
      <c r="D740" s="300"/>
      <c r="E740" s="300"/>
      <c r="F740" s="300"/>
      <c r="G740" s="300"/>
      <c r="H740" s="300"/>
      <c r="I740" s="236"/>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row>
    <row r="741" spans="1:44" ht="12.75" customHeight="1" x14ac:dyDescent="0.25">
      <c r="A741" s="236"/>
      <c r="B741" s="236"/>
      <c r="C741" s="298"/>
      <c r="D741" s="300"/>
      <c r="E741" s="300"/>
      <c r="F741" s="300"/>
      <c r="G741" s="300"/>
      <c r="H741" s="300"/>
      <c r="I741" s="236"/>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row>
    <row r="742" spans="1:44" ht="12.75" customHeight="1" x14ac:dyDescent="0.25">
      <c r="A742" s="236"/>
      <c r="B742" s="236"/>
      <c r="C742" s="298"/>
      <c r="D742" s="300"/>
      <c r="E742" s="300"/>
      <c r="F742" s="300"/>
      <c r="G742" s="300"/>
      <c r="H742" s="300"/>
      <c r="I742" s="236"/>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row>
    <row r="743" spans="1:44" ht="12.75" customHeight="1" x14ac:dyDescent="0.25">
      <c r="A743" s="236"/>
      <c r="B743" s="236"/>
      <c r="C743" s="298"/>
      <c r="D743" s="300"/>
      <c r="E743" s="300"/>
      <c r="F743" s="300"/>
      <c r="G743" s="300"/>
      <c r="H743" s="300"/>
      <c r="I743" s="236"/>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row>
    <row r="744" spans="1:44" ht="12.75" customHeight="1" x14ac:dyDescent="0.25">
      <c r="A744" s="236"/>
      <c r="B744" s="236"/>
      <c r="C744" s="298"/>
      <c r="D744" s="300"/>
      <c r="E744" s="300"/>
      <c r="F744" s="300"/>
      <c r="G744" s="300"/>
      <c r="H744" s="300"/>
      <c r="I744" s="236"/>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row>
    <row r="745" spans="1:44" ht="12.75" customHeight="1" x14ac:dyDescent="0.25">
      <c r="A745" s="236"/>
      <c r="B745" s="236"/>
      <c r="C745" s="298"/>
      <c r="D745" s="300"/>
      <c r="E745" s="300"/>
      <c r="F745" s="300"/>
      <c r="G745" s="300"/>
      <c r="H745" s="300"/>
      <c r="I745" s="236"/>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row>
    <row r="746" spans="1:44" ht="12.75" customHeight="1" x14ac:dyDescent="0.25">
      <c r="A746" s="236"/>
      <c r="B746" s="236"/>
      <c r="C746" s="298"/>
      <c r="D746" s="300"/>
      <c r="E746" s="300"/>
      <c r="F746" s="300"/>
      <c r="G746" s="300"/>
      <c r="H746" s="300"/>
      <c r="I746" s="236"/>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row>
    <row r="747" spans="1:44" ht="12.75" customHeight="1" x14ac:dyDescent="0.25">
      <c r="A747" s="236"/>
      <c r="B747" s="236"/>
      <c r="C747" s="298"/>
      <c r="D747" s="300"/>
      <c r="E747" s="300"/>
      <c r="F747" s="300"/>
      <c r="G747" s="300"/>
      <c r="H747" s="300"/>
      <c r="I747" s="236"/>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row>
    <row r="748" spans="1:44" ht="12.75" customHeight="1" x14ac:dyDescent="0.25">
      <c r="A748" s="236"/>
      <c r="B748" s="236"/>
      <c r="C748" s="298"/>
      <c r="D748" s="300"/>
      <c r="E748" s="300"/>
      <c r="F748" s="300"/>
      <c r="G748" s="300"/>
      <c r="H748" s="300"/>
      <c r="I748" s="236"/>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row>
    <row r="749" spans="1:44" ht="12.75" customHeight="1" x14ac:dyDescent="0.25">
      <c r="A749" s="236"/>
      <c r="B749" s="236"/>
      <c r="C749" s="298"/>
      <c r="D749" s="300"/>
      <c r="E749" s="300"/>
      <c r="F749" s="300"/>
      <c r="G749" s="300"/>
      <c r="H749" s="300"/>
      <c r="I749" s="236"/>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row>
    <row r="750" spans="1:44" ht="12.75" customHeight="1" x14ac:dyDescent="0.25">
      <c r="A750" s="236"/>
      <c r="B750" s="236"/>
      <c r="C750" s="298"/>
      <c r="D750" s="300"/>
      <c r="E750" s="300"/>
      <c r="F750" s="300"/>
      <c r="G750" s="300"/>
      <c r="H750" s="300"/>
      <c r="I750" s="236"/>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row>
    <row r="751" spans="1:44" ht="12.75" customHeight="1" x14ac:dyDescent="0.25">
      <c r="A751" s="236"/>
      <c r="B751" s="236"/>
      <c r="C751" s="298"/>
      <c r="D751" s="300"/>
      <c r="E751" s="300"/>
      <c r="F751" s="300"/>
      <c r="G751" s="300"/>
      <c r="H751" s="300"/>
      <c r="I751" s="236"/>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row>
    <row r="752" spans="1:44" ht="12.75" customHeight="1" x14ac:dyDescent="0.25">
      <c r="A752" s="236"/>
      <c r="B752" s="236"/>
      <c r="C752" s="298"/>
      <c r="D752" s="300"/>
      <c r="E752" s="300"/>
      <c r="F752" s="300"/>
      <c r="G752" s="300"/>
      <c r="H752" s="300"/>
      <c r="I752" s="236"/>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row>
    <row r="753" spans="1:44" ht="12.75" customHeight="1" x14ac:dyDescent="0.25">
      <c r="A753" s="236"/>
      <c r="B753" s="236"/>
      <c r="C753" s="298"/>
      <c r="D753" s="300"/>
      <c r="E753" s="300"/>
      <c r="F753" s="300"/>
      <c r="G753" s="300"/>
      <c r="H753" s="300"/>
      <c r="I753" s="236"/>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row>
    <row r="754" spans="1:44" ht="12.75" customHeight="1" x14ac:dyDescent="0.25">
      <c r="A754" s="236"/>
      <c r="B754" s="236"/>
      <c r="C754" s="298"/>
      <c r="D754" s="300"/>
      <c r="E754" s="300"/>
      <c r="F754" s="300"/>
      <c r="G754" s="300"/>
      <c r="H754" s="300"/>
      <c r="I754" s="236"/>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row>
    <row r="755" spans="1:44" ht="12.75" customHeight="1" x14ac:dyDescent="0.25">
      <c r="A755" s="236"/>
      <c r="B755" s="236"/>
      <c r="C755" s="298"/>
      <c r="D755" s="300"/>
      <c r="E755" s="300"/>
      <c r="F755" s="300"/>
      <c r="G755" s="300"/>
      <c r="H755" s="300"/>
      <c r="I755" s="236"/>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row>
    <row r="756" spans="1:44" ht="12.75" customHeight="1" x14ac:dyDescent="0.25">
      <c r="A756" s="236"/>
      <c r="B756" s="236"/>
      <c r="C756" s="298"/>
      <c r="D756" s="300"/>
      <c r="E756" s="300"/>
      <c r="F756" s="300"/>
      <c r="G756" s="300"/>
      <c r="H756" s="300"/>
      <c r="I756" s="236"/>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row>
    <row r="757" spans="1:44" ht="12.75" customHeight="1" x14ac:dyDescent="0.25">
      <c r="A757" s="236"/>
      <c r="B757" s="236"/>
      <c r="C757" s="298"/>
      <c r="D757" s="300"/>
      <c r="E757" s="300"/>
      <c r="F757" s="300"/>
      <c r="G757" s="300"/>
      <c r="H757" s="300"/>
      <c r="I757" s="236"/>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row>
    <row r="758" spans="1:44" ht="12.75" customHeight="1" x14ac:dyDescent="0.25">
      <c r="A758" s="236"/>
      <c r="B758" s="236"/>
      <c r="C758" s="298"/>
      <c r="D758" s="300"/>
      <c r="E758" s="300"/>
      <c r="F758" s="300"/>
      <c r="G758" s="300"/>
      <c r="H758" s="300"/>
      <c r="I758" s="236"/>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row>
    <row r="759" spans="1:44" ht="12.75" customHeight="1" x14ac:dyDescent="0.25">
      <c r="A759" s="236"/>
      <c r="B759" s="236"/>
      <c r="C759" s="298"/>
      <c r="D759" s="300"/>
      <c r="E759" s="300"/>
      <c r="F759" s="300"/>
      <c r="G759" s="300"/>
      <c r="H759" s="300"/>
      <c r="I759" s="236"/>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row>
    <row r="760" spans="1:44" ht="12.75" customHeight="1" x14ac:dyDescent="0.25">
      <c r="A760" s="236"/>
      <c r="B760" s="236"/>
      <c r="C760" s="298"/>
      <c r="D760" s="300"/>
      <c r="E760" s="300"/>
      <c r="F760" s="300"/>
      <c r="G760" s="300"/>
      <c r="H760" s="300"/>
      <c r="I760" s="236"/>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row>
    <row r="761" spans="1:44" ht="12.75" customHeight="1" x14ac:dyDescent="0.25">
      <c r="A761" s="236"/>
      <c r="B761" s="236"/>
      <c r="C761" s="298"/>
      <c r="D761" s="300"/>
      <c r="E761" s="300"/>
      <c r="F761" s="300"/>
      <c r="G761" s="300"/>
      <c r="H761" s="300"/>
      <c r="I761" s="236"/>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row>
    <row r="762" spans="1:44" ht="12.75" customHeight="1" x14ac:dyDescent="0.25">
      <c r="A762" s="236"/>
      <c r="B762" s="236"/>
      <c r="C762" s="298"/>
      <c r="D762" s="300"/>
      <c r="E762" s="300"/>
      <c r="F762" s="300"/>
      <c r="G762" s="300"/>
      <c r="H762" s="300"/>
      <c r="I762" s="236"/>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row>
    <row r="763" spans="1:44" ht="12.75" customHeight="1" x14ac:dyDescent="0.25">
      <c r="A763" s="236"/>
      <c r="B763" s="236"/>
      <c r="C763" s="298"/>
      <c r="D763" s="300"/>
      <c r="E763" s="300"/>
      <c r="F763" s="300"/>
      <c r="G763" s="300"/>
      <c r="H763" s="300"/>
      <c r="I763" s="236"/>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row>
    <row r="764" spans="1:44" ht="12.75" customHeight="1" x14ac:dyDescent="0.25">
      <c r="A764" s="236"/>
      <c r="B764" s="236"/>
      <c r="C764" s="298"/>
      <c r="D764" s="300"/>
      <c r="E764" s="300"/>
      <c r="F764" s="300"/>
      <c r="G764" s="300"/>
      <c r="H764" s="300"/>
      <c r="I764" s="236"/>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2"/>
      <c r="AP764" s="112"/>
      <c r="AQ764" s="112"/>
      <c r="AR764" s="112"/>
    </row>
    <row r="765" spans="1:44" ht="12.75" customHeight="1" x14ac:dyDescent="0.25">
      <c r="A765" s="236"/>
      <c r="B765" s="236"/>
      <c r="C765" s="298"/>
      <c r="D765" s="300"/>
      <c r="E765" s="300"/>
      <c r="F765" s="300"/>
      <c r="G765" s="300"/>
      <c r="H765" s="300"/>
      <c r="I765" s="236"/>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2"/>
      <c r="AP765" s="112"/>
      <c r="AQ765" s="112"/>
      <c r="AR765" s="112"/>
    </row>
    <row r="766" spans="1:44" ht="12.75" customHeight="1" x14ac:dyDescent="0.25">
      <c r="A766" s="236"/>
      <c r="B766" s="236"/>
      <c r="C766" s="298"/>
      <c r="D766" s="300"/>
      <c r="E766" s="300"/>
      <c r="F766" s="300"/>
      <c r="G766" s="300"/>
      <c r="H766" s="300"/>
      <c r="I766" s="236"/>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2"/>
      <c r="AP766" s="112"/>
      <c r="AQ766" s="112"/>
      <c r="AR766" s="112"/>
    </row>
    <row r="767" spans="1:44" ht="12.75" customHeight="1" x14ac:dyDescent="0.25">
      <c r="A767" s="236"/>
      <c r="B767" s="236"/>
      <c r="C767" s="298"/>
      <c r="D767" s="300"/>
      <c r="E767" s="300"/>
      <c r="F767" s="300"/>
      <c r="G767" s="300"/>
      <c r="H767" s="300"/>
      <c r="I767" s="236"/>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2"/>
      <c r="AP767" s="112"/>
      <c r="AQ767" s="112"/>
      <c r="AR767" s="112"/>
    </row>
    <row r="768" spans="1:44" ht="12.75" customHeight="1" x14ac:dyDescent="0.25">
      <c r="A768" s="236"/>
      <c r="B768" s="236"/>
      <c r="C768" s="298"/>
      <c r="D768" s="300"/>
      <c r="E768" s="300"/>
      <c r="F768" s="300"/>
      <c r="G768" s="300"/>
      <c r="H768" s="300"/>
      <c r="I768" s="236"/>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2"/>
      <c r="AP768" s="112"/>
      <c r="AQ768" s="112"/>
      <c r="AR768" s="112"/>
    </row>
    <row r="769" spans="1:44" ht="12.75" customHeight="1" x14ac:dyDescent="0.25">
      <c r="A769" s="236"/>
      <c r="B769" s="236"/>
      <c r="C769" s="298"/>
      <c r="D769" s="300"/>
      <c r="E769" s="300"/>
      <c r="F769" s="300"/>
      <c r="G769" s="300"/>
      <c r="H769" s="300"/>
      <c r="I769" s="236"/>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2"/>
      <c r="AP769" s="112"/>
      <c r="AQ769" s="112"/>
      <c r="AR769" s="112"/>
    </row>
    <row r="770" spans="1:44" ht="12.75" customHeight="1" x14ac:dyDescent="0.25">
      <c r="A770" s="236"/>
      <c r="B770" s="236"/>
      <c r="C770" s="298"/>
      <c r="D770" s="300"/>
      <c r="E770" s="300"/>
      <c r="F770" s="300"/>
      <c r="G770" s="300"/>
      <c r="H770" s="300"/>
      <c r="I770" s="236"/>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2"/>
      <c r="AP770" s="112"/>
      <c r="AQ770" s="112"/>
      <c r="AR770" s="112"/>
    </row>
    <row r="771" spans="1:44" ht="12.75" customHeight="1" x14ac:dyDescent="0.25">
      <c r="A771" s="236"/>
      <c r="B771" s="236"/>
      <c r="C771" s="298"/>
      <c r="D771" s="300"/>
      <c r="E771" s="300"/>
      <c r="F771" s="300"/>
      <c r="G771" s="300"/>
      <c r="H771" s="300"/>
      <c r="I771" s="236"/>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2"/>
      <c r="AL771" s="112"/>
      <c r="AM771" s="112"/>
      <c r="AN771" s="112"/>
      <c r="AO771" s="112"/>
      <c r="AP771" s="112"/>
      <c r="AQ771" s="112"/>
      <c r="AR771" s="112"/>
    </row>
    <row r="772" spans="1:44" ht="12.75" customHeight="1" x14ac:dyDescent="0.25">
      <c r="A772" s="236"/>
      <c r="B772" s="236"/>
      <c r="C772" s="298"/>
      <c r="D772" s="300"/>
      <c r="E772" s="300"/>
      <c r="F772" s="300"/>
      <c r="G772" s="300"/>
      <c r="H772" s="300"/>
      <c r="I772" s="236"/>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2"/>
      <c r="AL772" s="112"/>
      <c r="AM772" s="112"/>
      <c r="AN772" s="112"/>
      <c r="AO772" s="112"/>
      <c r="AP772" s="112"/>
      <c r="AQ772" s="112"/>
      <c r="AR772" s="112"/>
    </row>
    <row r="773" spans="1:44" ht="12.75" customHeight="1" x14ac:dyDescent="0.25">
      <c r="A773" s="236"/>
      <c r="B773" s="236"/>
      <c r="C773" s="298"/>
      <c r="D773" s="300"/>
      <c r="E773" s="300"/>
      <c r="F773" s="300"/>
      <c r="G773" s="300"/>
      <c r="H773" s="300"/>
      <c r="I773" s="236"/>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2"/>
      <c r="AL773" s="112"/>
      <c r="AM773" s="112"/>
      <c r="AN773" s="112"/>
      <c r="AO773" s="112"/>
      <c r="AP773" s="112"/>
      <c r="AQ773" s="112"/>
      <c r="AR773" s="112"/>
    </row>
    <row r="774" spans="1:44" ht="12.75" customHeight="1" x14ac:dyDescent="0.25">
      <c r="A774" s="236"/>
      <c r="B774" s="236"/>
      <c r="C774" s="298"/>
      <c r="D774" s="300"/>
      <c r="E774" s="300"/>
      <c r="F774" s="300"/>
      <c r="G774" s="300"/>
      <c r="H774" s="300"/>
      <c r="I774" s="236"/>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2"/>
      <c r="AL774" s="112"/>
      <c r="AM774" s="112"/>
      <c r="AN774" s="112"/>
      <c r="AO774" s="112"/>
      <c r="AP774" s="112"/>
      <c r="AQ774" s="112"/>
      <c r="AR774" s="112"/>
    </row>
    <row r="775" spans="1:44" ht="12.75" customHeight="1" x14ac:dyDescent="0.25">
      <c r="A775" s="236"/>
      <c r="B775" s="236"/>
      <c r="C775" s="298"/>
      <c r="D775" s="300"/>
      <c r="E775" s="300"/>
      <c r="F775" s="300"/>
      <c r="G775" s="300"/>
      <c r="H775" s="300"/>
      <c r="I775" s="236"/>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2"/>
      <c r="AL775" s="112"/>
      <c r="AM775" s="112"/>
      <c r="AN775" s="112"/>
      <c r="AO775" s="112"/>
      <c r="AP775" s="112"/>
      <c r="AQ775" s="112"/>
      <c r="AR775" s="112"/>
    </row>
    <row r="776" spans="1:44" ht="12.75" customHeight="1" x14ac:dyDescent="0.25">
      <c r="A776" s="236"/>
      <c r="B776" s="236"/>
      <c r="C776" s="298"/>
      <c r="D776" s="300"/>
      <c r="E776" s="300"/>
      <c r="F776" s="300"/>
      <c r="G776" s="300"/>
      <c r="H776" s="300"/>
      <c r="I776" s="236"/>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2"/>
      <c r="AL776" s="112"/>
      <c r="AM776" s="112"/>
      <c r="AN776" s="112"/>
      <c r="AO776" s="112"/>
      <c r="AP776" s="112"/>
      <c r="AQ776" s="112"/>
      <c r="AR776" s="112"/>
    </row>
    <row r="777" spans="1:44" ht="12.75" customHeight="1" x14ac:dyDescent="0.25">
      <c r="A777" s="236"/>
      <c r="B777" s="236"/>
      <c r="C777" s="298"/>
      <c r="D777" s="300"/>
      <c r="E777" s="300"/>
      <c r="F777" s="300"/>
      <c r="G777" s="300"/>
      <c r="H777" s="300"/>
      <c r="I777" s="236"/>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2"/>
      <c r="AL777" s="112"/>
      <c r="AM777" s="112"/>
      <c r="AN777" s="112"/>
      <c r="AO777" s="112"/>
      <c r="AP777" s="112"/>
      <c r="AQ777" s="112"/>
      <c r="AR777" s="112"/>
    </row>
    <row r="778" spans="1:44" ht="12.75" customHeight="1" x14ac:dyDescent="0.25">
      <c r="A778" s="236"/>
      <c r="B778" s="236"/>
      <c r="C778" s="298"/>
      <c r="D778" s="300"/>
      <c r="E778" s="300"/>
      <c r="F778" s="300"/>
      <c r="G778" s="300"/>
      <c r="H778" s="300"/>
      <c r="I778" s="236"/>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2"/>
      <c r="AL778" s="112"/>
      <c r="AM778" s="112"/>
      <c r="AN778" s="112"/>
      <c r="AO778" s="112"/>
      <c r="AP778" s="112"/>
      <c r="AQ778" s="112"/>
      <c r="AR778" s="112"/>
    </row>
    <row r="779" spans="1:44" ht="12.75" customHeight="1" x14ac:dyDescent="0.25">
      <c r="A779" s="236"/>
      <c r="B779" s="236"/>
      <c r="C779" s="298"/>
      <c r="D779" s="300"/>
      <c r="E779" s="300"/>
      <c r="F779" s="300"/>
      <c r="G779" s="300"/>
      <c r="H779" s="300"/>
      <c r="I779" s="236"/>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2"/>
      <c r="AL779" s="112"/>
      <c r="AM779" s="112"/>
      <c r="AN779" s="112"/>
      <c r="AO779" s="112"/>
      <c r="AP779" s="112"/>
      <c r="AQ779" s="112"/>
      <c r="AR779" s="112"/>
    </row>
    <row r="780" spans="1:44" ht="12.75" customHeight="1" x14ac:dyDescent="0.25">
      <c r="A780" s="236"/>
      <c r="B780" s="236"/>
      <c r="C780" s="298"/>
      <c r="D780" s="300"/>
      <c r="E780" s="300"/>
      <c r="F780" s="300"/>
      <c r="G780" s="300"/>
      <c r="H780" s="300"/>
      <c r="I780" s="236"/>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2"/>
      <c r="AL780" s="112"/>
      <c r="AM780" s="112"/>
      <c r="AN780" s="112"/>
      <c r="AO780" s="112"/>
      <c r="AP780" s="112"/>
      <c r="AQ780" s="112"/>
      <c r="AR780" s="112"/>
    </row>
    <row r="781" spans="1:44" ht="12.75" customHeight="1" x14ac:dyDescent="0.25">
      <c r="A781" s="236"/>
      <c r="B781" s="236"/>
      <c r="C781" s="298"/>
      <c r="D781" s="300"/>
      <c r="E781" s="300"/>
      <c r="F781" s="300"/>
      <c r="G781" s="300"/>
      <c r="H781" s="300"/>
      <c r="I781" s="236"/>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2"/>
      <c r="AL781" s="112"/>
      <c r="AM781" s="112"/>
      <c r="AN781" s="112"/>
      <c r="AO781" s="112"/>
      <c r="AP781" s="112"/>
      <c r="AQ781" s="112"/>
      <c r="AR781" s="112"/>
    </row>
    <row r="782" spans="1:44" ht="12.75" customHeight="1" x14ac:dyDescent="0.25">
      <c r="A782" s="236"/>
      <c r="B782" s="236"/>
      <c r="C782" s="298"/>
      <c r="D782" s="300"/>
      <c r="E782" s="300"/>
      <c r="F782" s="300"/>
      <c r="G782" s="300"/>
      <c r="H782" s="300"/>
      <c r="I782" s="236"/>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2"/>
      <c r="AL782" s="112"/>
      <c r="AM782" s="112"/>
      <c r="AN782" s="112"/>
      <c r="AO782" s="112"/>
      <c r="AP782" s="112"/>
      <c r="AQ782" s="112"/>
      <c r="AR782" s="112"/>
    </row>
    <row r="783" spans="1:44" ht="12.75" customHeight="1" x14ac:dyDescent="0.25">
      <c r="A783" s="236"/>
      <c r="B783" s="236"/>
      <c r="C783" s="298"/>
      <c r="D783" s="300"/>
      <c r="E783" s="300"/>
      <c r="F783" s="300"/>
      <c r="G783" s="300"/>
      <c r="H783" s="300"/>
      <c r="I783" s="236"/>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2"/>
      <c r="AL783" s="112"/>
      <c r="AM783" s="112"/>
      <c r="AN783" s="112"/>
      <c r="AO783" s="112"/>
      <c r="AP783" s="112"/>
      <c r="AQ783" s="112"/>
      <c r="AR783" s="112"/>
    </row>
    <row r="784" spans="1:44" ht="12.75" customHeight="1" x14ac:dyDescent="0.25">
      <c r="A784" s="236"/>
      <c r="B784" s="236"/>
      <c r="C784" s="298"/>
      <c r="D784" s="300"/>
      <c r="E784" s="300"/>
      <c r="F784" s="300"/>
      <c r="G784" s="300"/>
      <c r="H784" s="300"/>
      <c r="I784" s="236"/>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2"/>
      <c r="AP784" s="112"/>
      <c r="AQ784" s="112"/>
      <c r="AR784" s="112"/>
    </row>
    <row r="785" spans="1:44" ht="12.75" customHeight="1" x14ac:dyDescent="0.25">
      <c r="A785" s="236"/>
      <c r="B785" s="236"/>
      <c r="C785" s="298"/>
      <c r="D785" s="300"/>
      <c r="E785" s="300"/>
      <c r="F785" s="300"/>
      <c r="G785" s="300"/>
      <c r="H785" s="300"/>
      <c r="I785" s="236"/>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2"/>
      <c r="AL785" s="112"/>
      <c r="AM785" s="112"/>
      <c r="AN785" s="112"/>
      <c r="AO785" s="112"/>
      <c r="AP785" s="112"/>
      <c r="AQ785" s="112"/>
      <c r="AR785" s="112"/>
    </row>
    <row r="786" spans="1:44" ht="12.75" customHeight="1" x14ac:dyDescent="0.25">
      <c r="A786" s="236"/>
      <c r="B786" s="236"/>
      <c r="C786" s="298"/>
      <c r="D786" s="300"/>
      <c r="E786" s="300"/>
      <c r="F786" s="300"/>
      <c r="G786" s="300"/>
      <c r="H786" s="300"/>
      <c r="I786" s="236"/>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2"/>
      <c r="AL786" s="112"/>
      <c r="AM786" s="112"/>
      <c r="AN786" s="112"/>
      <c r="AO786" s="112"/>
      <c r="AP786" s="112"/>
      <c r="AQ786" s="112"/>
      <c r="AR786" s="112"/>
    </row>
    <row r="787" spans="1:44" ht="12.75" customHeight="1" x14ac:dyDescent="0.25">
      <c r="A787" s="236"/>
      <c r="B787" s="236"/>
      <c r="C787" s="298"/>
      <c r="D787" s="300"/>
      <c r="E787" s="300"/>
      <c r="F787" s="300"/>
      <c r="G787" s="300"/>
      <c r="H787" s="300"/>
      <c r="I787" s="236"/>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2"/>
      <c r="AP787" s="112"/>
      <c r="AQ787" s="112"/>
      <c r="AR787" s="112"/>
    </row>
    <row r="788" spans="1:44" ht="12.75" customHeight="1" x14ac:dyDescent="0.25">
      <c r="A788" s="236"/>
      <c r="B788" s="236"/>
      <c r="C788" s="298"/>
      <c r="D788" s="300"/>
      <c r="E788" s="300"/>
      <c r="F788" s="300"/>
      <c r="G788" s="300"/>
      <c r="H788" s="300"/>
      <c r="I788" s="236"/>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2"/>
      <c r="AL788" s="112"/>
      <c r="AM788" s="112"/>
      <c r="AN788" s="112"/>
      <c r="AO788" s="112"/>
      <c r="AP788" s="112"/>
      <c r="AQ788" s="112"/>
      <c r="AR788" s="112"/>
    </row>
    <row r="789" spans="1:44" ht="12.75" customHeight="1" x14ac:dyDescent="0.25">
      <c r="A789" s="236"/>
      <c r="B789" s="236"/>
      <c r="C789" s="298"/>
      <c r="D789" s="300"/>
      <c r="E789" s="300"/>
      <c r="F789" s="300"/>
      <c r="G789" s="300"/>
      <c r="H789" s="300"/>
      <c r="I789" s="236"/>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2"/>
      <c r="AL789" s="112"/>
      <c r="AM789" s="112"/>
      <c r="AN789" s="112"/>
      <c r="AO789" s="112"/>
      <c r="AP789" s="112"/>
      <c r="AQ789" s="112"/>
      <c r="AR789" s="112"/>
    </row>
    <row r="790" spans="1:44" ht="12.75" customHeight="1" x14ac:dyDescent="0.25">
      <c r="A790" s="236"/>
      <c r="B790" s="236"/>
      <c r="C790" s="298"/>
      <c r="D790" s="300"/>
      <c r="E790" s="300"/>
      <c r="F790" s="300"/>
      <c r="G790" s="300"/>
      <c r="H790" s="300"/>
      <c r="I790" s="236"/>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2"/>
      <c r="AL790" s="112"/>
      <c r="AM790" s="112"/>
      <c r="AN790" s="112"/>
      <c r="AO790" s="112"/>
      <c r="AP790" s="112"/>
      <c r="AQ790" s="112"/>
      <c r="AR790" s="112"/>
    </row>
    <row r="791" spans="1:44" ht="12.75" customHeight="1" x14ac:dyDescent="0.25">
      <c r="A791" s="236"/>
      <c r="B791" s="236"/>
      <c r="C791" s="298"/>
      <c r="D791" s="300"/>
      <c r="E791" s="300"/>
      <c r="F791" s="300"/>
      <c r="G791" s="300"/>
      <c r="H791" s="300"/>
      <c r="I791" s="236"/>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2"/>
      <c r="AL791" s="112"/>
      <c r="AM791" s="112"/>
      <c r="AN791" s="112"/>
      <c r="AO791" s="112"/>
      <c r="AP791" s="112"/>
      <c r="AQ791" s="112"/>
      <c r="AR791" s="112"/>
    </row>
    <row r="792" spans="1:44" ht="12.75" customHeight="1" x14ac:dyDescent="0.25">
      <c r="A792" s="236"/>
      <c r="B792" s="236"/>
      <c r="C792" s="298"/>
      <c r="D792" s="300"/>
      <c r="E792" s="300"/>
      <c r="F792" s="300"/>
      <c r="G792" s="300"/>
      <c r="H792" s="300"/>
      <c r="I792" s="236"/>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2"/>
      <c r="AL792" s="112"/>
      <c r="AM792" s="112"/>
      <c r="AN792" s="112"/>
      <c r="AO792" s="112"/>
      <c r="AP792" s="112"/>
      <c r="AQ792" s="112"/>
      <c r="AR792" s="112"/>
    </row>
    <row r="793" spans="1:44" ht="12.75" customHeight="1" x14ac:dyDescent="0.25">
      <c r="A793" s="236"/>
      <c r="B793" s="236"/>
      <c r="C793" s="298"/>
      <c r="D793" s="300"/>
      <c r="E793" s="300"/>
      <c r="F793" s="300"/>
      <c r="G793" s="300"/>
      <c r="H793" s="300"/>
      <c r="I793" s="236"/>
      <c r="J793" s="112"/>
      <c r="K793" s="112"/>
      <c r="L793" s="112"/>
      <c r="M793" s="112"/>
      <c r="N793" s="112"/>
      <c r="O793" s="112"/>
      <c r="P793" s="112"/>
      <c r="Q793" s="112"/>
      <c r="R793" s="112"/>
      <c r="S793" s="112"/>
      <c r="T793" s="112"/>
      <c r="U793" s="112"/>
      <c r="V793" s="112"/>
      <c r="W793" s="112"/>
      <c r="X793" s="112"/>
      <c r="Y793" s="112"/>
      <c r="Z793" s="112"/>
      <c r="AA793" s="112"/>
      <c r="AB793" s="112"/>
      <c r="AC793" s="112"/>
      <c r="AD793" s="112"/>
      <c r="AE793" s="112"/>
      <c r="AF793" s="112"/>
      <c r="AG793" s="112"/>
      <c r="AH793" s="112"/>
      <c r="AI793" s="112"/>
      <c r="AJ793" s="112"/>
      <c r="AK793" s="112"/>
      <c r="AL793" s="112"/>
      <c r="AM793" s="112"/>
      <c r="AN793" s="112"/>
      <c r="AO793" s="112"/>
      <c r="AP793" s="112"/>
      <c r="AQ793" s="112"/>
      <c r="AR793" s="112"/>
    </row>
    <row r="794" spans="1:44" ht="12.75" customHeight="1" x14ac:dyDescent="0.25">
      <c r="A794" s="236"/>
      <c r="B794" s="236"/>
      <c r="C794" s="298"/>
      <c r="D794" s="300"/>
      <c r="E794" s="300"/>
      <c r="F794" s="300"/>
      <c r="G794" s="300"/>
      <c r="H794" s="300"/>
      <c r="I794" s="236"/>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c r="AH794" s="112"/>
      <c r="AI794" s="112"/>
      <c r="AJ794" s="112"/>
      <c r="AK794" s="112"/>
      <c r="AL794" s="112"/>
      <c r="AM794" s="112"/>
      <c r="AN794" s="112"/>
      <c r="AO794" s="112"/>
      <c r="AP794" s="112"/>
      <c r="AQ794" s="112"/>
      <c r="AR794" s="112"/>
    </row>
    <row r="795" spans="1:44" ht="12.75" customHeight="1" x14ac:dyDescent="0.25">
      <c r="A795" s="236"/>
      <c r="B795" s="236"/>
      <c r="C795" s="298"/>
      <c r="D795" s="300"/>
      <c r="E795" s="300"/>
      <c r="F795" s="300"/>
      <c r="G795" s="300"/>
      <c r="H795" s="300"/>
      <c r="I795" s="236"/>
      <c r="J795" s="112"/>
      <c r="K795" s="112"/>
      <c r="L795" s="112"/>
      <c r="M795" s="112"/>
      <c r="N795" s="112"/>
      <c r="O795" s="112"/>
      <c r="P795" s="112"/>
      <c r="Q795" s="112"/>
      <c r="R795" s="112"/>
      <c r="S795" s="112"/>
      <c r="T795" s="112"/>
      <c r="U795" s="112"/>
      <c r="V795" s="112"/>
      <c r="W795" s="112"/>
      <c r="X795" s="112"/>
      <c r="Y795" s="112"/>
      <c r="Z795" s="112"/>
      <c r="AA795" s="112"/>
      <c r="AB795" s="112"/>
      <c r="AC795" s="112"/>
      <c r="AD795" s="112"/>
      <c r="AE795" s="112"/>
      <c r="AF795" s="112"/>
      <c r="AG795" s="112"/>
      <c r="AH795" s="112"/>
      <c r="AI795" s="112"/>
      <c r="AJ795" s="112"/>
      <c r="AK795" s="112"/>
      <c r="AL795" s="112"/>
      <c r="AM795" s="112"/>
      <c r="AN795" s="112"/>
      <c r="AO795" s="112"/>
      <c r="AP795" s="112"/>
      <c r="AQ795" s="112"/>
      <c r="AR795" s="112"/>
    </row>
    <row r="796" spans="1:44" ht="12.75" customHeight="1" x14ac:dyDescent="0.25">
      <c r="A796" s="236"/>
      <c r="B796" s="236"/>
      <c r="C796" s="298"/>
      <c r="D796" s="300"/>
      <c r="E796" s="300"/>
      <c r="F796" s="300"/>
      <c r="G796" s="300"/>
      <c r="H796" s="300"/>
      <c r="I796" s="236"/>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2"/>
      <c r="AL796" s="112"/>
      <c r="AM796" s="112"/>
      <c r="AN796" s="112"/>
      <c r="AO796" s="112"/>
      <c r="AP796" s="112"/>
      <c r="AQ796" s="112"/>
      <c r="AR796" s="112"/>
    </row>
    <row r="797" spans="1:44" ht="12.75" customHeight="1" x14ac:dyDescent="0.25">
      <c r="A797" s="236"/>
      <c r="B797" s="236"/>
      <c r="C797" s="298"/>
      <c r="D797" s="300"/>
      <c r="E797" s="300"/>
      <c r="F797" s="300"/>
      <c r="G797" s="300"/>
      <c r="H797" s="300"/>
      <c r="I797" s="236"/>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2"/>
      <c r="AL797" s="112"/>
      <c r="AM797" s="112"/>
      <c r="AN797" s="112"/>
      <c r="AO797" s="112"/>
      <c r="AP797" s="112"/>
      <c r="AQ797" s="112"/>
      <c r="AR797" s="112"/>
    </row>
    <row r="798" spans="1:44" ht="12.75" customHeight="1" x14ac:dyDescent="0.25">
      <c r="A798" s="236"/>
      <c r="B798" s="236"/>
      <c r="C798" s="298"/>
      <c r="D798" s="300"/>
      <c r="E798" s="300"/>
      <c r="F798" s="300"/>
      <c r="G798" s="300"/>
      <c r="H798" s="300"/>
      <c r="I798" s="236"/>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2"/>
      <c r="AL798" s="112"/>
      <c r="AM798" s="112"/>
      <c r="AN798" s="112"/>
      <c r="AO798" s="112"/>
      <c r="AP798" s="112"/>
      <c r="AQ798" s="112"/>
      <c r="AR798" s="112"/>
    </row>
    <row r="799" spans="1:44" ht="12.75" customHeight="1" x14ac:dyDescent="0.25">
      <c r="A799" s="236"/>
      <c r="B799" s="236"/>
      <c r="C799" s="298"/>
      <c r="D799" s="300"/>
      <c r="E799" s="300"/>
      <c r="F799" s="300"/>
      <c r="G799" s="300"/>
      <c r="H799" s="300"/>
      <c r="I799" s="236"/>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2"/>
      <c r="AP799" s="112"/>
      <c r="AQ799" s="112"/>
      <c r="AR799" s="112"/>
    </row>
    <row r="800" spans="1:44" ht="12.75" customHeight="1" x14ac:dyDescent="0.25">
      <c r="A800" s="236"/>
      <c r="B800" s="236"/>
      <c r="C800" s="298"/>
      <c r="D800" s="300"/>
      <c r="E800" s="300"/>
      <c r="F800" s="300"/>
      <c r="G800" s="300"/>
      <c r="H800" s="300"/>
      <c r="I800" s="236"/>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2"/>
      <c r="AL800" s="112"/>
      <c r="AM800" s="112"/>
      <c r="AN800" s="112"/>
      <c r="AO800" s="112"/>
      <c r="AP800" s="112"/>
      <c r="AQ800" s="112"/>
      <c r="AR800" s="112"/>
    </row>
    <row r="801" spans="1:44" ht="12.75" customHeight="1" x14ac:dyDescent="0.25">
      <c r="A801" s="236"/>
      <c r="B801" s="236"/>
      <c r="C801" s="298"/>
      <c r="D801" s="300"/>
      <c r="E801" s="300"/>
      <c r="F801" s="300"/>
      <c r="G801" s="300"/>
      <c r="H801" s="300"/>
      <c r="I801" s="236"/>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2"/>
      <c r="AL801" s="112"/>
      <c r="AM801" s="112"/>
      <c r="AN801" s="112"/>
      <c r="AO801" s="112"/>
      <c r="AP801" s="112"/>
      <c r="AQ801" s="112"/>
      <c r="AR801" s="112"/>
    </row>
    <row r="802" spans="1:44" ht="12.75" customHeight="1" x14ac:dyDescent="0.25">
      <c r="A802" s="236"/>
      <c r="B802" s="236"/>
      <c r="C802" s="298"/>
      <c r="D802" s="300"/>
      <c r="E802" s="300"/>
      <c r="F802" s="300"/>
      <c r="G802" s="300"/>
      <c r="H802" s="300"/>
      <c r="I802" s="236"/>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row>
    <row r="803" spans="1:44" ht="12.75" customHeight="1" x14ac:dyDescent="0.25">
      <c r="A803" s="236"/>
      <c r="B803" s="236"/>
      <c r="C803" s="298"/>
      <c r="D803" s="300"/>
      <c r="E803" s="300"/>
      <c r="F803" s="300"/>
      <c r="G803" s="300"/>
      <c r="H803" s="300"/>
      <c r="I803" s="236"/>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row>
    <row r="804" spans="1:44" ht="12.75" customHeight="1" x14ac:dyDescent="0.25">
      <c r="A804" s="236"/>
      <c r="B804" s="236"/>
      <c r="C804" s="298"/>
      <c r="D804" s="300"/>
      <c r="E804" s="300"/>
      <c r="F804" s="300"/>
      <c r="G804" s="300"/>
      <c r="H804" s="300"/>
      <c r="I804" s="236"/>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row>
    <row r="805" spans="1:44" ht="12.75" customHeight="1" x14ac:dyDescent="0.25">
      <c r="A805" s="236"/>
      <c r="B805" s="236"/>
      <c r="C805" s="298"/>
      <c r="D805" s="300"/>
      <c r="E805" s="300"/>
      <c r="F805" s="300"/>
      <c r="G805" s="300"/>
      <c r="H805" s="300"/>
      <c r="I805" s="236"/>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2"/>
      <c r="AL805" s="112"/>
      <c r="AM805" s="112"/>
      <c r="AN805" s="112"/>
      <c r="AO805" s="112"/>
      <c r="AP805" s="112"/>
      <c r="AQ805" s="112"/>
      <c r="AR805" s="112"/>
    </row>
    <row r="806" spans="1:44" ht="12.75" customHeight="1" x14ac:dyDescent="0.25">
      <c r="A806" s="236"/>
      <c r="B806" s="236"/>
      <c r="C806" s="298"/>
      <c r="D806" s="300"/>
      <c r="E806" s="300"/>
      <c r="F806" s="300"/>
      <c r="G806" s="300"/>
      <c r="H806" s="300"/>
      <c r="I806" s="236"/>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2"/>
      <c r="AP806" s="112"/>
      <c r="AQ806" s="112"/>
      <c r="AR806" s="112"/>
    </row>
    <row r="807" spans="1:44" ht="12.75" customHeight="1" x14ac:dyDescent="0.25">
      <c r="A807" s="236"/>
      <c r="B807" s="236"/>
      <c r="C807" s="298"/>
      <c r="D807" s="300"/>
      <c r="E807" s="300"/>
      <c r="F807" s="300"/>
      <c r="G807" s="300"/>
      <c r="H807" s="300"/>
      <c r="I807" s="236"/>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2"/>
      <c r="AL807" s="112"/>
      <c r="AM807" s="112"/>
      <c r="AN807" s="112"/>
      <c r="AO807" s="112"/>
      <c r="AP807" s="112"/>
      <c r="AQ807" s="112"/>
      <c r="AR807" s="112"/>
    </row>
    <row r="808" spans="1:44" ht="12.75" customHeight="1" x14ac:dyDescent="0.25">
      <c r="A808" s="236"/>
      <c r="B808" s="236"/>
      <c r="C808" s="298"/>
      <c r="D808" s="300"/>
      <c r="E808" s="300"/>
      <c r="F808" s="300"/>
      <c r="G808" s="300"/>
      <c r="H808" s="300"/>
      <c r="I808" s="236"/>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row>
    <row r="809" spans="1:44" ht="12.75" customHeight="1" x14ac:dyDescent="0.25">
      <c r="A809" s="236"/>
      <c r="B809" s="236"/>
      <c r="C809" s="298"/>
      <c r="D809" s="300"/>
      <c r="E809" s="300"/>
      <c r="F809" s="300"/>
      <c r="G809" s="300"/>
      <c r="H809" s="300"/>
      <c r="I809" s="236"/>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2"/>
      <c r="AL809" s="112"/>
      <c r="AM809" s="112"/>
      <c r="AN809" s="112"/>
      <c r="AO809" s="112"/>
      <c r="AP809" s="112"/>
      <c r="AQ809" s="112"/>
      <c r="AR809" s="112"/>
    </row>
    <row r="810" spans="1:44" ht="12.75" customHeight="1" x14ac:dyDescent="0.25">
      <c r="A810" s="236"/>
      <c r="B810" s="236"/>
      <c r="C810" s="298"/>
      <c r="D810" s="300"/>
      <c r="E810" s="300"/>
      <c r="F810" s="300"/>
      <c r="G810" s="300"/>
      <c r="H810" s="300"/>
      <c r="I810" s="236"/>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2"/>
      <c r="AL810" s="112"/>
      <c r="AM810" s="112"/>
      <c r="AN810" s="112"/>
      <c r="AO810" s="112"/>
      <c r="AP810" s="112"/>
      <c r="AQ810" s="112"/>
      <c r="AR810" s="112"/>
    </row>
    <row r="811" spans="1:44" ht="12.75" customHeight="1" x14ac:dyDescent="0.25">
      <c r="A811" s="236"/>
      <c r="B811" s="236"/>
      <c r="C811" s="298"/>
      <c r="D811" s="300"/>
      <c r="E811" s="300"/>
      <c r="F811" s="300"/>
      <c r="G811" s="300"/>
      <c r="H811" s="300"/>
      <c r="I811" s="236"/>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2"/>
      <c r="AL811" s="112"/>
      <c r="AM811" s="112"/>
      <c r="AN811" s="112"/>
      <c r="AO811" s="112"/>
      <c r="AP811" s="112"/>
      <c r="AQ811" s="112"/>
      <c r="AR811" s="112"/>
    </row>
    <row r="812" spans="1:44" ht="12.75" customHeight="1" x14ac:dyDescent="0.25">
      <c r="A812" s="236"/>
      <c r="B812" s="236"/>
      <c r="C812" s="298"/>
      <c r="D812" s="300"/>
      <c r="E812" s="300"/>
      <c r="F812" s="300"/>
      <c r="G812" s="300"/>
      <c r="H812" s="300"/>
      <c r="I812" s="236"/>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2"/>
      <c r="AL812" s="112"/>
      <c r="AM812" s="112"/>
      <c r="AN812" s="112"/>
      <c r="AO812" s="112"/>
      <c r="AP812" s="112"/>
      <c r="AQ812" s="112"/>
      <c r="AR812" s="112"/>
    </row>
    <row r="813" spans="1:44" ht="12.75" customHeight="1" x14ac:dyDescent="0.25">
      <c r="A813" s="236"/>
      <c r="B813" s="236"/>
      <c r="C813" s="298"/>
      <c r="D813" s="300"/>
      <c r="E813" s="300"/>
      <c r="F813" s="300"/>
      <c r="G813" s="300"/>
      <c r="H813" s="300"/>
      <c r="I813" s="236"/>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2"/>
      <c r="AL813" s="112"/>
      <c r="AM813" s="112"/>
      <c r="AN813" s="112"/>
      <c r="AO813" s="112"/>
      <c r="AP813" s="112"/>
      <c r="AQ813" s="112"/>
      <c r="AR813" s="112"/>
    </row>
    <row r="814" spans="1:44" ht="12.75" customHeight="1" x14ac:dyDescent="0.25">
      <c r="A814" s="236"/>
      <c r="B814" s="236"/>
      <c r="C814" s="298"/>
      <c r="D814" s="300"/>
      <c r="E814" s="300"/>
      <c r="F814" s="300"/>
      <c r="G814" s="300"/>
      <c r="H814" s="300"/>
      <c r="I814" s="236"/>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2"/>
      <c r="AL814" s="112"/>
      <c r="AM814" s="112"/>
      <c r="AN814" s="112"/>
      <c r="AO814" s="112"/>
      <c r="AP814" s="112"/>
      <c r="AQ814" s="112"/>
      <c r="AR814" s="112"/>
    </row>
    <row r="815" spans="1:44" ht="12.75" customHeight="1" x14ac:dyDescent="0.25">
      <c r="A815" s="236"/>
      <c r="B815" s="236"/>
      <c r="C815" s="298"/>
      <c r="D815" s="300"/>
      <c r="E815" s="300"/>
      <c r="F815" s="300"/>
      <c r="G815" s="300"/>
      <c r="H815" s="300"/>
      <c r="I815" s="236"/>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2"/>
      <c r="AL815" s="112"/>
      <c r="AM815" s="112"/>
      <c r="AN815" s="112"/>
      <c r="AO815" s="112"/>
      <c r="AP815" s="112"/>
      <c r="AQ815" s="112"/>
      <c r="AR815" s="112"/>
    </row>
    <row r="816" spans="1:44" ht="12.75" customHeight="1" x14ac:dyDescent="0.25">
      <c r="A816" s="236"/>
      <c r="B816" s="236"/>
      <c r="C816" s="298"/>
      <c r="D816" s="300"/>
      <c r="E816" s="300"/>
      <c r="F816" s="300"/>
      <c r="G816" s="300"/>
      <c r="H816" s="300"/>
      <c r="I816" s="236"/>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2"/>
      <c r="AL816" s="112"/>
      <c r="AM816" s="112"/>
      <c r="AN816" s="112"/>
      <c r="AO816" s="112"/>
      <c r="AP816" s="112"/>
      <c r="AQ816" s="112"/>
      <c r="AR816" s="112"/>
    </row>
    <row r="817" spans="1:44" ht="12.75" customHeight="1" x14ac:dyDescent="0.25">
      <c r="A817" s="236"/>
      <c r="B817" s="236"/>
      <c r="C817" s="298"/>
      <c r="D817" s="300"/>
      <c r="E817" s="300"/>
      <c r="F817" s="300"/>
      <c r="G817" s="300"/>
      <c r="H817" s="300"/>
      <c r="I817" s="236"/>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2"/>
      <c r="AL817" s="112"/>
      <c r="AM817" s="112"/>
      <c r="AN817" s="112"/>
      <c r="AO817" s="112"/>
      <c r="AP817" s="112"/>
      <c r="AQ817" s="112"/>
      <c r="AR817" s="112"/>
    </row>
    <row r="818" spans="1:44" ht="12.75" customHeight="1" x14ac:dyDescent="0.25">
      <c r="A818" s="236"/>
      <c r="B818" s="236"/>
      <c r="C818" s="298"/>
      <c r="D818" s="300"/>
      <c r="E818" s="300"/>
      <c r="F818" s="300"/>
      <c r="G818" s="300"/>
      <c r="H818" s="300"/>
      <c r="I818" s="236"/>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2"/>
      <c r="AL818" s="112"/>
      <c r="AM818" s="112"/>
      <c r="AN818" s="112"/>
      <c r="AO818" s="112"/>
      <c r="AP818" s="112"/>
      <c r="AQ818" s="112"/>
      <c r="AR818" s="112"/>
    </row>
    <row r="819" spans="1:44" ht="12.75" customHeight="1" x14ac:dyDescent="0.25">
      <c r="A819" s="236"/>
      <c r="B819" s="236"/>
      <c r="C819" s="298"/>
      <c r="D819" s="300"/>
      <c r="E819" s="300"/>
      <c r="F819" s="300"/>
      <c r="G819" s="300"/>
      <c r="H819" s="300"/>
      <c r="I819" s="236"/>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2"/>
      <c r="AL819" s="112"/>
      <c r="AM819" s="112"/>
      <c r="AN819" s="112"/>
      <c r="AO819" s="112"/>
      <c r="AP819" s="112"/>
      <c r="AQ819" s="112"/>
      <c r="AR819" s="112"/>
    </row>
    <row r="820" spans="1:44" ht="12.75" customHeight="1" x14ac:dyDescent="0.25">
      <c r="A820" s="236"/>
      <c r="B820" s="236"/>
      <c r="C820" s="298"/>
      <c r="D820" s="300"/>
      <c r="E820" s="300"/>
      <c r="F820" s="300"/>
      <c r="G820" s="300"/>
      <c r="H820" s="300"/>
      <c r="I820" s="236"/>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2"/>
      <c r="AL820" s="112"/>
      <c r="AM820" s="112"/>
      <c r="AN820" s="112"/>
      <c r="AO820" s="112"/>
      <c r="AP820" s="112"/>
      <c r="AQ820" s="112"/>
      <c r="AR820" s="112"/>
    </row>
    <row r="821" spans="1:44" ht="12.75" customHeight="1" x14ac:dyDescent="0.25">
      <c r="A821" s="236"/>
      <c r="B821" s="236"/>
      <c r="C821" s="298"/>
      <c r="D821" s="300"/>
      <c r="E821" s="300"/>
      <c r="F821" s="300"/>
      <c r="G821" s="300"/>
      <c r="H821" s="300"/>
      <c r="I821" s="236"/>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2"/>
      <c r="AL821" s="112"/>
      <c r="AM821" s="112"/>
      <c r="AN821" s="112"/>
      <c r="AO821" s="112"/>
      <c r="AP821" s="112"/>
      <c r="AQ821" s="112"/>
      <c r="AR821" s="112"/>
    </row>
    <row r="822" spans="1:44" ht="12.75" customHeight="1" x14ac:dyDescent="0.25">
      <c r="A822" s="236"/>
      <c r="B822" s="236"/>
      <c r="C822" s="298"/>
      <c r="D822" s="300"/>
      <c r="E822" s="300"/>
      <c r="F822" s="300"/>
      <c r="G822" s="300"/>
      <c r="H822" s="300"/>
      <c r="I822" s="236"/>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2"/>
      <c r="AL822" s="112"/>
      <c r="AM822" s="112"/>
      <c r="AN822" s="112"/>
      <c r="AO822" s="112"/>
      <c r="AP822" s="112"/>
      <c r="AQ822" s="112"/>
      <c r="AR822" s="112"/>
    </row>
    <row r="823" spans="1:44" ht="12.75" customHeight="1" x14ac:dyDescent="0.25">
      <c r="A823" s="236"/>
      <c r="B823" s="236"/>
      <c r="C823" s="298"/>
      <c r="D823" s="300"/>
      <c r="E823" s="300"/>
      <c r="F823" s="300"/>
      <c r="G823" s="300"/>
      <c r="H823" s="300"/>
      <c r="I823" s="236"/>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2"/>
      <c r="AL823" s="112"/>
      <c r="AM823" s="112"/>
      <c r="AN823" s="112"/>
      <c r="AO823" s="112"/>
      <c r="AP823" s="112"/>
      <c r="AQ823" s="112"/>
      <c r="AR823" s="112"/>
    </row>
    <row r="824" spans="1:44" ht="12.75" customHeight="1" x14ac:dyDescent="0.25">
      <c r="A824" s="236"/>
      <c r="B824" s="236"/>
      <c r="C824" s="298"/>
      <c r="D824" s="300"/>
      <c r="E824" s="300"/>
      <c r="F824" s="300"/>
      <c r="G824" s="300"/>
      <c r="H824" s="300"/>
      <c r="I824" s="236"/>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2"/>
      <c r="AL824" s="112"/>
      <c r="AM824" s="112"/>
      <c r="AN824" s="112"/>
      <c r="AO824" s="112"/>
      <c r="AP824" s="112"/>
      <c r="AQ824" s="112"/>
      <c r="AR824" s="112"/>
    </row>
    <row r="825" spans="1:44" ht="12.75" customHeight="1" x14ac:dyDescent="0.25">
      <c r="A825" s="236"/>
      <c r="B825" s="236"/>
      <c r="C825" s="298"/>
      <c r="D825" s="300"/>
      <c r="E825" s="300"/>
      <c r="F825" s="300"/>
      <c r="G825" s="300"/>
      <c r="H825" s="300"/>
      <c r="I825" s="236"/>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2"/>
      <c r="AL825" s="112"/>
      <c r="AM825" s="112"/>
      <c r="AN825" s="112"/>
      <c r="AO825" s="112"/>
      <c r="AP825" s="112"/>
      <c r="AQ825" s="112"/>
      <c r="AR825" s="112"/>
    </row>
    <row r="826" spans="1:44" ht="12.75" customHeight="1" x14ac:dyDescent="0.25">
      <c r="A826" s="236"/>
      <c r="B826" s="236"/>
      <c r="C826" s="298"/>
      <c r="D826" s="300"/>
      <c r="E826" s="300"/>
      <c r="F826" s="300"/>
      <c r="G826" s="300"/>
      <c r="H826" s="300"/>
      <c r="I826" s="236"/>
      <c r="J826" s="112"/>
      <c r="K826" s="112"/>
      <c r="L826" s="112"/>
      <c r="M826" s="112"/>
      <c r="N826" s="112"/>
      <c r="O826" s="112"/>
      <c r="P826" s="112"/>
      <c r="Q826" s="112"/>
      <c r="R826" s="112"/>
      <c r="S826" s="112"/>
      <c r="T826" s="112"/>
      <c r="U826" s="112"/>
      <c r="V826" s="112"/>
      <c r="W826" s="112"/>
      <c r="X826" s="112"/>
      <c r="Y826" s="112"/>
      <c r="Z826" s="112"/>
      <c r="AA826" s="112"/>
      <c r="AB826" s="112"/>
      <c r="AC826" s="112"/>
      <c r="AD826" s="112"/>
      <c r="AE826" s="112"/>
      <c r="AF826" s="112"/>
      <c r="AG826" s="112"/>
      <c r="AH826" s="112"/>
      <c r="AI826" s="112"/>
      <c r="AJ826" s="112"/>
      <c r="AK826" s="112"/>
      <c r="AL826" s="112"/>
      <c r="AM826" s="112"/>
      <c r="AN826" s="112"/>
      <c r="AO826" s="112"/>
      <c r="AP826" s="112"/>
      <c r="AQ826" s="112"/>
      <c r="AR826" s="112"/>
    </row>
    <row r="827" spans="1:44" ht="12.75" customHeight="1" x14ac:dyDescent="0.25">
      <c r="A827" s="236"/>
      <c r="B827" s="236"/>
      <c r="C827" s="298"/>
      <c r="D827" s="300"/>
      <c r="E827" s="300"/>
      <c r="F827" s="300"/>
      <c r="G827" s="300"/>
      <c r="H827" s="300"/>
      <c r="I827" s="236"/>
      <c r="J827" s="112"/>
      <c r="K827" s="112"/>
      <c r="L827" s="112"/>
      <c r="M827" s="112"/>
      <c r="N827" s="112"/>
      <c r="O827" s="112"/>
      <c r="P827" s="112"/>
      <c r="Q827" s="112"/>
      <c r="R827" s="112"/>
      <c r="S827" s="112"/>
      <c r="T827" s="112"/>
      <c r="U827" s="112"/>
      <c r="V827" s="112"/>
      <c r="W827" s="112"/>
      <c r="X827" s="112"/>
      <c r="Y827" s="112"/>
      <c r="Z827" s="112"/>
      <c r="AA827" s="112"/>
      <c r="AB827" s="112"/>
      <c r="AC827" s="112"/>
      <c r="AD827" s="112"/>
      <c r="AE827" s="112"/>
      <c r="AF827" s="112"/>
      <c r="AG827" s="112"/>
      <c r="AH827" s="112"/>
      <c r="AI827" s="112"/>
      <c r="AJ827" s="112"/>
      <c r="AK827" s="112"/>
      <c r="AL827" s="112"/>
      <c r="AM827" s="112"/>
      <c r="AN827" s="112"/>
      <c r="AO827" s="112"/>
      <c r="AP827" s="112"/>
      <c r="AQ827" s="112"/>
      <c r="AR827" s="112"/>
    </row>
    <row r="828" spans="1:44" ht="12.75" customHeight="1" x14ac:dyDescent="0.25">
      <c r="A828" s="236"/>
      <c r="B828" s="236"/>
      <c r="C828" s="298"/>
      <c r="D828" s="300"/>
      <c r="E828" s="300"/>
      <c r="F828" s="300"/>
      <c r="G828" s="300"/>
      <c r="H828" s="300"/>
      <c r="I828" s="236"/>
      <c r="J828" s="112"/>
      <c r="K828" s="112"/>
      <c r="L828" s="112"/>
      <c r="M828" s="112"/>
      <c r="N828" s="112"/>
      <c r="O828" s="112"/>
      <c r="P828" s="112"/>
      <c r="Q828" s="112"/>
      <c r="R828" s="112"/>
      <c r="S828" s="112"/>
      <c r="T828" s="112"/>
      <c r="U828" s="112"/>
      <c r="V828" s="112"/>
      <c r="W828" s="112"/>
      <c r="X828" s="112"/>
      <c r="Y828" s="112"/>
      <c r="Z828" s="112"/>
      <c r="AA828" s="112"/>
      <c r="AB828" s="112"/>
      <c r="AC828" s="112"/>
      <c r="AD828" s="112"/>
      <c r="AE828" s="112"/>
      <c r="AF828" s="112"/>
      <c r="AG828" s="112"/>
      <c r="AH828" s="112"/>
      <c r="AI828" s="112"/>
      <c r="AJ828" s="112"/>
      <c r="AK828" s="112"/>
      <c r="AL828" s="112"/>
      <c r="AM828" s="112"/>
      <c r="AN828" s="112"/>
      <c r="AO828" s="112"/>
      <c r="AP828" s="112"/>
      <c r="AQ828" s="112"/>
      <c r="AR828" s="112"/>
    </row>
    <row r="829" spans="1:44" ht="12.75" customHeight="1" x14ac:dyDescent="0.25">
      <c r="A829" s="236"/>
      <c r="B829" s="236"/>
      <c r="C829" s="298"/>
      <c r="D829" s="300"/>
      <c r="E829" s="300"/>
      <c r="F829" s="300"/>
      <c r="G829" s="300"/>
      <c r="H829" s="300"/>
      <c r="I829" s="236"/>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2"/>
      <c r="AL829" s="112"/>
      <c r="AM829" s="112"/>
      <c r="AN829" s="112"/>
      <c r="AO829" s="112"/>
      <c r="AP829" s="112"/>
      <c r="AQ829" s="112"/>
      <c r="AR829" s="112"/>
    </row>
    <row r="830" spans="1:44" ht="12.75" customHeight="1" x14ac:dyDescent="0.25">
      <c r="A830" s="236"/>
      <c r="B830" s="236"/>
      <c r="C830" s="298"/>
      <c r="D830" s="300"/>
      <c r="E830" s="300"/>
      <c r="F830" s="300"/>
      <c r="G830" s="300"/>
      <c r="H830" s="300"/>
      <c r="I830" s="236"/>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2"/>
      <c r="AP830" s="112"/>
      <c r="AQ830" s="112"/>
      <c r="AR830" s="112"/>
    </row>
    <row r="831" spans="1:44" ht="12.75" customHeight="1" x14ac:dyDescent="0.25">
      <c r="A831" s="236"/>
      <c r="B831" s="236"/>
      <c r="C831" s="298"/>
      <c r="D831" s="300"/>
      <c r="E831" s="300"/>
      <c r="F831" s="300"/>
      <c r="G831" s="300"/>
      <c r="H831" s="300"/>
      <c r="I831" s="236"/>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2"/>
      <c r="AP831" s="112"/>
      <c r="AQ831" s="112"/>
      <c r="AR831" s="112"/>
    </row>
    <row r="832" spans="1:44" ht="12.75" customHeight="1" x14ac:dyDescent="0.25">
      <c r="A832" s="236"/>
      <c r="B832" s="236"/>
      <c r="C832" s="298"/>
      <c r="D832" s="300"/>
      <c r="E832" s="300"/>
      <c r="F832" s="300"/>
      <c r="G832" s="300"/>
      <c r="H832" s="300"/>
      <c r="I832" s="236"/>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2"/>
      <c r="AL832" s="112"/>
      <c r="AM832" s="112"/>
      <c r="AN832" s="112"/>
      <c r="AO832" s="112"/>
      <c r="AP832" s="112"/>
      <c r="AQ832" s="112"/>
      <c r="AR832" s="112"/>
    </row>
    <row r="833" spans="1:44" ht="12.75" customHeight="1" x14ac:dyDescent="0.25">
      <c r="A833" s="236"/>
      <c r="B833" s="236"/>
      <c r="C833" s="298"/>
      <c r="D833" s="300"/>
      <c r="E833" s="300"/>
      <c r="F833" s="300"/>
      <c r="G833" s="300"/>
      <c r="H833" s="300"/>
      <c r="I833" s="236"/>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2"/>
      <c r="AL833" s="112"/>
      <c r="AM833" s="112"/>
      <c r="AN833" s="112"/>
      <c r="AO833" s="112"/>
      <c r="AP833" s="112"/>
      <c r="AQ833" s="112"/>
      <c r="AR833" s="112"/>
    </row>
    <row r="834" spans="1:44" ht="12.75" customHeight="1" x14ac:dyDescent="0.25">
      <c r="A834" s="236"/>
      <c r="B834" s="236"/>
      <c r="C834" s="298"/>
      <c r="D834" s="300"/>
      <c r="E834" s="300"/>
      <c r="F834" s="300"/>
      <c r="G834" s="300"/>
      <c r="H834" s="300"/>
      <c r="I834" s="236"/>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2"/>
      <c r="AL834" s="112"/>
      <c r="AM834" s="112"/>
      <c r="AN834" s="112"/>
      <c r="AO834" s="112"/>
      <c r="AP834" s="112"/>
      <c r="AQ834" s="112"/>
      <c r="AR834" s="112"/>
    </row>
    <row r="835" spans="1:44" ht="12.75" customHeight="1" x14ac:dyDescent="0.25">
      <c r="A835" s="236"/>
      <c r="B835" s="236"/>
      <c r="C835" s="298"/>
      <c r="D835" s="300"/>
      <c r="E835" s="300"/>
      <c r="F835" s="300"/>
      <c r="G835" s="300"/>
      <c r="H835" s="300"/>
      <c r="I835" s="236"/>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2"/>
      <c r="AL835" s="112"/>
      <c r="AM835" s="112"/>
      <c r="AN835" s="112"/>
      <c r="AO835" s="112"/>
      <c r="AP835" s="112"/>
      <c r="AQ835" s="112"/>
      <c r="AR835" s="112"/>
    </row>
    <row r="836" spans="1:44" ht="12.75" customHeight="1" x14ac:dyDescent="0.25">
      <c r="A836" s="236"/>
      <c r="B836" s="236"/>
      <c r="C836" s="298"/>
      <c r="D836" s="300"/>
      <c r="E836" s="300"/>
      <c r="F836" s="300"/>
      <c r="G836" s="300"/>
      <c r="H836" s="300"/>
      <c r="I836" s="236"/>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2"/>
      <c r="AL836" s="112"/>
      <c r="AM836" s="112"/>
      <c r="AN836" s="112"/>
      <c r="AO836" s="112"/>
      <c r="AP836" s="112"/>
      <c r="AQ836" s="112"/>
      <c r="AR836" s="112"/>
    </row>
    <row r="837" spans="1:44" ht="12.75" customHeight="1" x14ac:dyDescent="0.25">
      <c r="A837" s="236"/>
      <c r="B837" s="236"/>
      <c r="C837" s="298"/>
      <c r="D837" s="300"/>
      <c r="E837" s="300"/>
      <c r="F837" s="300"/>
      <c r="G837" s="300"/>
      <c r="H837" s="300"/>
      <c r="I837" s="236"/>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2"/>
      <c r="AL837" s="112"/>
      <c r="AM837" s="112"/>
      <c r="AN837" s="112"/>
      <c r="AO837" s="112"/>
      <c r="AP837" s="112"/>
      <c r="AQ837" s="112"/>
      <c r="AR837" s="112"/>
    </row>
    <row r="838" spans="1:44" ht="12.75" customHeight="1" x14ac:dyDescent="0.25">
      <c r="A838" s="236"/>
      <c r="B838" s="236"/>
      <c r="C838" s="298"/>
      <c r="D838" s="300"/>
      <c r="E838" s="300"/>
      <c r="F838" s="300"/>
      <c r="G838" s="300"/>
      <c r="H838" s="300"/>
      <c r="I838" s="236"/>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2"/>
      <c r="AL838" s="112"/>
      <c r="AM838" s="112"/>
      <c r="AN838" s="112"/>
      <c r="AO838" s="112"/>
      <c r="AP838" s="112"/>
      <c r="AQ838" s="112"/>
      <c r="AR838" s="112"/>
    </row>
    <row r="839" spans="1:44" ht="12.75" customHeight="1" x14ac:dyDescent="0.25">
      <c r="A839" s="236"/>
      <c r="B839" s="236"/>
      <c r="C839" s="298"/>
      <c r="D839" s="300"/>
      <c r="E839" s="300"/>
      <c r="F839" s="300"/>
      <c r="G839" s="300"/>
      <c r="H839" s="300"/>
      <c r="I839" s="236"/>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2"/>
      <c r="AL839" s="112"/>
      <c r="AM839" s="112"/>
      <c r="AN839" s="112"/>
      <c r="AO839" s="112"/>
      <c r="AP839" s="112"/>
      <c r="AQ839" s="112"/>
      <c r="AR839" s="112"/>
    </row>
    <row r="840" spans="1:44" ht="12.75" customHeight="1" x14ac:dyDescent="0.25">
      <c r="A840" s="236"/>
      <c r="B840" s="236"/>
      <c r="C840" s="298"/>
      <c r="D840" s="300"/>
      <c r="E840" s="300"/>
      <c r="F840" s="300"/>
      <c r="G840" s="300"/>
      <c r="H840" s="300"/>
      <c r="I840" s="236"/>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2"/>
      <c r="AL840" s="112"/>
      <c r="AM840" s="112"/>
      <c r="AN840" s="112"/>
      <c r="AO840" s="112"/>
      <c r="AP840" s="112"/>
      <c r="AQ840" s="112"/>
      <c r="AR840" s="112"/>
    </row>
    <row r="841" spans="1:44" ht="12.75" customHeight="1" x14ac:dyDescent="0.25">
      <c r="A841" s="236"/>
      <c r="B841" s="236"/>
      <c r="C841" s="298"/>
      <c r="D841" s="300"/>
      <c r="E841" s="300"/>
      <c r="F841" s="300"/>
      <c r="G841" s="300"/>
      <c r="H841" s="300"/>
      <c r="I841" s="236"/>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2"/>
      <c r="AL841" s="112"/>
      <c r="AM841" s="112"/>
      <c r="AN841" s="112"/>
      <c r="AO841" s="112"/>
      <c r="AP841" s="112"/>
      <c r="AQ841" s="112"/>
      <c r="AR841" s="112"/>
    </row>
    <row r="842" spans="1:44" ht="12.75" customHeight="1" x14ac:dyDescent="0.25">
      <c r="A842" s="236"/>
      <c r="B842" s="236"/>
      <c r="C842" s="298"/>
      <c r="D842" s="300"/>
      <c r="E842" s="300"/>
      <c r="F842" s="300"/>
      <c r="G842" s="300"/>
      <c r="H842" s="300"/>
      <c r="I842" s="236"/>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2"/>
      <c r="AL842" s="112"/>
      <c r="AM842" s="112"/>
      <c r="AN842" s="112"/>
      <c r="AO842" s="112"/>
      <c r="AP842" s="112"/>
      <c r="AQ842" s="112"/>
      <c r="AR842" s="112"/>
    </row>
    <row r="843" spans="1:44" ht="12.75" customHeight="1" x14ac:dyDescent="0.25">
      <c r="A843" s="236"/>
      <c r="B843" s="236"/>
      <c r="C843" s="298"/>
      <c r="D843" s="300"/>
      <c r="E843" s="300"/>
      <c r="F843" s="300"/>
      <c r="G843" s="300"/>
      <c r="H843" s="300"/>
      <c r="I843" s="236"/>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2"/>
      <c r="AL843" s="112"/>
      <c r="AM843" s="112"/>
      <c r="AN843" s="112"/>
      <c r="AO843" s="112"/>
      <c r="AP843" s="112"/>
      <c r="AQ843" s="112"/>
      <c r="AR843" s="112"/>
    </row>
    <row r="844" spans="1:44" ht="12.75" customHeight="1" x14ac:dyDescent="0.25">
      <c r="A844" s="236"/>
      <c r="B844" s="236"/>
      <c r="C844" s="298"/>
      <c r="D844" s="300"/>
      <c r="E844" s="300"/>
      <c r="F844" s="300"/>
      <c r="G844" s="300"/>
      <c r="H844" s="300"/>
      <c r="I844" s="236"/>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2"/>
      <c r="AL844" s="112"/>
      <c r="AM844" s="112"/>
      <c r="AN844" s="112"/>
      <c r="AO844" s="112"/>
      <c r="AP844" s="112"/>
      <c r="AQ844" s="112"/>
      <c r="AR844" s="112"/>
    </row>
    <row r="845" spans="1:44" ht="12.75" customHeight="1" x14ac:dyDescent="0.25">
      <c r="A845" s="236"/>
      <c r="B845" s="236"/>
      <c r="C845" s="298"/>
      <c r="D845" s="300"/>
      <c r="E845" s="300"/>
      <c r="F845" s="300"/>
      <c r="G845" s="300"/>
      <c r="H845" s="300"/>
      <c r="I845" s="236"/>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2"/>
      <c r="AL845" s="112"/>
      <c r="AM845" s="112"/>
      <c r="AN845" s="112"/>
      <c r="AO845" s="112"/>
      <c r="AP845" s="112"/>
      <c r="AQ845" s="112"/>
      <c r="AR845" s="112"/>
    </row>
    <row r="846" spans="1:44" ht="12.75" customHeight="1" x14ac:dyDescent="0.25">
      <c r="A846" s="236"/>
      <c r="B846" s="236"/>
      <c r="C846" s="298"/>
      <c r="D846" s="300"/>
      <c r="E846" s="300"/>
      <c r="F846" s="300"/>
      <c r="G846" s="300"/>
      <c r="H846" s="300"/>
      <c r="I846" s="236"/>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2"/>
      <c r="AL846" s="112"/>
      <c r="AM846" s="112"/>
      <c r="AN846" s="112"/>
      <c r="AO846" s="112"/>
      <c r="AP846" s="112"/>
      <c r="AQ846" s="112"/>
      <c r="AR846" s="112"/>
    </row>
    <row r="847" spans="1:44" ht="12.75" customHeight="1" x14ac:dyDescent="0.25">
      <c r="A847" s="236"/>
      <c r="B847" s="236"/>
      <c r="C847" s="298"/>
      <c r="D847" s="300"/>
      <c r="E847" s="300"/>
      <c r="F847" s="300"/>
      <c r="G847" s="300"/>
      <c r="H847" s="300"/>
      <c r="I847" s="236"/>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2"/>
      <c r="AL847" s="112"/>
      <c r="AM847" s="112"/>
      <c r="AN847" s="112"/>
      <c r="AO847" s="112"/>
      <c r="AP847" s="112"/>
      <c r="AQ847" s="112"/>
      <c r="AR847" s="112"/>
    </row>
    <row r="848" spans="1:44" ht="12.75" customHeight="1" x14ac:dyDescent="0.25">
      <c r="A848" s="236"/>
      <c r="B848" s="236"/>
      <c r="C848" s="298"/>
      <c r="D848" s="300"/>
      <c r="E848" s="300"/>
      <c r="F848" s="300"/>
      <c r="G848" s="300"/>
      <c r="H848" s="300"/>
      <c r="I848" s="236"/>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2"/>
      <c r="AL848" s="112"/>
      <c r="AM848" s="112"/>
      <c r="AN848" s="112"/>
      <c r="AO848" s="112"/>
      <c r="AP848" s="112"/>
      <c r="AQ848" s="112"/>
      <c r="AR848" s="112"/>
    </row>
    <row r="849" spans="1:44" ht="12.75" customHeight="1" x14ac:dyDescent="0.25">
      <c r="A849" s="236"/>
      <c r="B849" s="236"/>
      <c r="C849" s="298"/>
      <c r="D849" s="300"/>
      <c r="E849" s="300"/>
      <c r="F849" s="300"/>
      <c r="G849" s="300"/>
      <c r="H849" s="300"/>
      <c r="I849" s="236"/>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2"/>
      <c r="AL849" s="112"/>
      <c r="AM849" s="112"/>
      <c r="AN849" s="112"/>
      <c r="AO849" s="112"/>
      <c r="AP849" s="112"/>
      <c r="AQ849" s="112"/>
      <c r="AR849" s="112"/>
    </row>
    <row r="850" spans="1:44" ht="12.75" customHeight="1" x14ac:dyDescent="0.25">
      <c r="A850" s="236"/>
      <c r="B850" s="236"/>
      <c r="C850" s="298"/>
      <c r="D850" s="300"/>
      <c r="E850" s="300"/>
      <c r="F850" s="300"/>
      <c r="G850" s="300"/>
      <c r="H850" s="300"/>
      <c r="I850" s="236"/>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2"/>
      <c r="AL850" s="112"/>
      <c r="AM850" s="112"/>
      <c r="AN850" s="112"/>
      <c r="AO850" s="112"/>
      <c r="AP850" s="112"/>
      <c r="AQ850" s="112"/>
      <c r="AR850" s="112"/>
    </row>
    <row r="851" spans="1:44" ht="12.75" customHeight="1" x14ac:dyDescent="0.25">
      <c r="A851" s="236"/>
      <c r="B851" s="236"/>
      <c r="C851" s="298"/>
      <c r="D851" s="300"/>
      <c r="E851" s="300"/>
      <c r="F851" s="300"/>
      <c r="G851" s="300"/>
      <c r="H851" s="300"/>
      <c r="I851" s="236"/>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2"/>
      <c r="AL851" s="112"/>
      <c r="AM851" s="112"/>
      <c r="AN851" s="112"/>
      <c r="AO851" s="112"/>
      <c r="AP851" s="112"/>
      <c r="AQ851" s="112"/>
      <c r="AR851" s="112"/>
    </row>
    <row r="852" spans="1:44" ht="12.75" customHeight="1" x14ac:dyDescent="0.25">
      <c r="A852" s="236"/>
      <c r="B852" s="236"/>
      <c r="C852" s="298"/>
      <c r="D852" s="300"/>
      <c r="E852" s="300"/>
      <c r="F852" s="300"/>
      <c r="G852" s="300"/>
      <c r="H852" s="300"/>
      <c r="I852" s="236"/>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2"/>
      <c r="AL852" s="112"/>
      <c r="AM852" s="112"/>
      <c r="AN852" s="112"/>
      <c r="AO852" s="112"/>
      <c r="AP852" s="112"/>
      <c r="AQ852" s="112"/>
      <c r="AR852" s="112"/>
    </row>
    <row r="853" spans="1:44" ht="12.75" customHeight="1" x14ac:dyDescent="0.25">
      <c r="A853" s="236"/>
      <c r="B853" s="236"/>
      <c r="C853" s="298"/>
      <c r="D853" s="300"/>
      <c r="E853" s="300"/>
      <c r="F853" s="300"/>
      <c r="G853" s="300"/>
      <c r="H853" s="300"/>
      <c r="I853" s="236"/>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2"/>
      <c r="AL853" s="112"/>
      <c r="AM853" s="112"/>
      <c r="AN853" s="112"/>
      <c r="AO853" s="112"/>
      <c r="AP853" s="112"/>
      <c r="AQ853" s="112"/>
      <c r="AR853" s="112"/>
    </row>
    <row r="854" spans="1:44" ht="12.75" customHeight="1" x14ac:dyDescent="0.25">
      <c r="A854" s="236"/>
      <c r="B854" s="236"/>
      <c r="C854" s="298"/>
      <c r="D854" s="300"/>
      <c r="E854" s="300"/>
      <c r="F854" s="300"/>
      <c r="G854" s="300"/>
      <c r="H854" s="300"/>
      <c r="I854" s="236"/>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2"/>
      <c r="AL854" s="112"/>
      <c r="AM854" s="112"/>
      <c r="AN854" s="112"/>
      <c r="AO854" s="112"/>
      <c r="AP854" s="112"/>
      <c r="AQ854" s="112"/>
      <c r="AR854" s="112"/>
    </row>
    <row r="855" spans="1:44" ht="12.75" customHeight="1" x14ac:dyDescent="0.25">
      <c r="A855" s="236"/>
      <c r="B855" s="236"/>
      <c r="C855" s="298"/>
      <c r="D855" s="300"/>
      <c r="E855" s="300"/>
      <c r="F855" s="300"/>
      <c r="G855" s="300"/>
      <c r="H855" s="300"/>
      <c r="I855" s="236"/>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2"/>
      <c r="AL855" s="112"/>
      <c r="AM855" s="112"/>
      <c r="AN855" s="112"/>
      <c r="AO855" s="112"/>
      <c r="AP855" s="112"/>
      <c r="AQ855" s="112"/>
      <c r="AR855" s="112"/>
    </row>
    <row r="856" spans="1:44" ht="12.75" customHeight="1" x14ac:dyDescent="0.25">
      <c r="A856" s="236"/>
      <c r="B856" s="236"/>
      <c r="C856" s="298"/>
      <c r="D856" s="300"/>
      <c r="E856" s="300"/>
      <c r="F856" s="300"/>
      <c r="G856" s="300"/>
      <c r="H856" s="300"/>
      <c r="I856" s="236"/>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2"/>
      <c r="AL856" s="112"/>
      <c r="AM856" s="112"/>
      <c r="AN856" s="112"/>
      <c r="AO856" s="112"/>
      <c r="AP856" s="112"/>
      <c r="AQ856" s="112"/>
      <c r="AR856" s="112"/>
    </row>
    <row r="857" spans="1:44" ht="12.75" customHeight="1" x14ac:dyDescent="0.25">
      <c r="A857" s="236"/>
      <c r="B857" s="236"/>
      <c r="C857" s="298"/>
      <c r="D857" s="300"/>
      <c r="E857" s="300"/>
      <c r="F857" s="300"/>
      <c r="G857" s="300"/>
      <c r="H857" s="300"/>
      <c r="I857" s="236"/>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2"/>
      <c r="AL857" s="112"/>
      <c r="AM857" s="112"/>
      <c r="AN857" s="112"/>
      <c r="AO857" s="112"/>
      <c r="AP857" s="112"/>
      <c r="AQ857" s="112"/>
      <c r="AR857" s="112"/>
    </row>
    <row r="858" spans="1:44" ht="12.75" customHeight="1" x14ac:dyDescent="0.25">
      <c r="A858" s="236"/>
      <c r="B858" s="236"/>
      <c r="C858" s="298"/>
      <c r="D858" s="300"/>
      <c r="E858" s="300"/>
      <c r="F858" s="300"/>
      <c r="G858" s="300"/>
      <c r="H858" s="300"/>
      <c r="I858" s="236"/>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2"/>
      <c r="AL858" s="112"/>
      <c r="AM858" s="112"/>
      <c r="AN858" s="112"/>
      <c r="AO858" s="112"/>
      <c r="AP858" s="112"/>
      <c r="AQ858" s="112"/>
      <c r="AR858" s="112"/>
    </row>
    <row r="859" spans="1:44" ht="12.75" customHeight="1" x14ac:dyDescent="0.25">
      <c r="A859" s="236"/>
      <c r="B859" s="236"/>
      <c r="C859" s="298"/>
      <c r="D859" s="300"/>
      <c r="E859" s="300"/>
      <c r="F859" s="300"/>
      <c r="G859" s="300"/>
      <c r="H859" s="300"/>
      <c r="I859" s="236"/>
      <c r="J859" s="112"/>
      <c r="K859" s="112"/>
      <c r="L859" s="112"/>
      <c r="M859" s="112"/>
      <c r="N859" s="112"/>
      <c r="O859" s="112"/>
      <c r="P859" s="112"/>
      <c r="Q859" s="112"/>
      <c r="R859" s="112"/>
      <c r="S859" s="112"/>
      <c r="T859" s="112"/>
      <c r="U859" s="112"/>
      <c r="V859" s="112"/>
      <c r="W859" s="112"/>
      <c r="X859" s="112"/>
      <c r="Y859" s="112"/>
      <c r="Z859" s="112"/>
      <c r="AA859" s="112"/>
      <c r="AB859" s="112"/>
      <c r="AC859" s="112"/>
      <c r="AD859" s="112"/>
      <c r="AE859" s="112"/>
      <c r="AF859" s="112"/>
      <c r="AG859" s="112"/>
      <c r="AH859" s="112"/>
      <c r="AI859" s="112"/>
      <c r="AJ859" s="112"/>
      <c r="AK859" s="112"/>
      <c r="AL859" s="112"/>
      <c r="AM859" s="112"/>
      <c r="AN859" s="112"/>
      <c r="AO859" s="112"/>
      <c r="AP859" s="112"/>
      <c r="AQ859" s="112"/>
      <c r="AR859" s="112"/>
    </row>
    <row r="860" spans="1:44" ht="12.75" customHeight="1" x14ac:dyDescent="0.25">
      <c r="A860" s="236"/>
      <c r="B860" s="236"/>
      <c r="C860" s="298"/>
      <c r="D860" s="300"/>
      <c r="E860" s="300"/>
      <c r="F860" s="300"/>
      <c r="G860" s="300"/>
      <c r="H860" s="300"/>
      <c r="I860" s="236"/>
      <c r="J860" s="112"/>
      <c r="K860" s="112"/>
      <c r="L860" s="112"/>
      <c r="M860" s="112"/>
      <c r="N860" s="112"/>
      <c r="O860" s="112"/>
      <c r="P860" s="112"/>
      <c r="Q860" s="112"/>
      <c r="R860" s="112"/>
      <c r="S860" s="112"/>
      <c r="T860" s="112"/>
      <c r="U860" s="112"/>
      <c r="V860" s="112"/>
      <c r="W860" s="112"/>
      <c r="X860" s="112"/>
      <c r="Y860" s="112"/>
      <c r="Z860" s="112"/>
      <c r="AA860" s="112"/>
      <c r="AB860" s="112"/>
      <c r="AC860" s="112"/>
      <c r="AD860" s="112"/>
      <c r="AE860" s="112"/>
      <c r="AF860" s="112"/>
      <c r="AG860" s="112"/>
      <c r="AH860" s="112"/>
      <c r="AI860" s="112"/>
      <c r="AJ860" s="112"/>
      <c r="AK860" s="112"/>
      <c r="AL860" s="112"/>
      <c r="AM860" s="112"/>
      <c r="AN860" s="112"/>
      <c r="AO860" s="112"/>
      <c r="AP860" s="112"/>
      <c r="AQ860" s="112"/>
      <c r="AR860" s="112"/>
    </row>
    <row r="861" spans="1:44" ht="12.75" customHeight="1" x14ac:dyDescent="0.25">
      <c r="A861" s="236"/>
      <c r="B861" s="236"/>
      <c r="C861" s="298"/>
      <c r="D861" s="300"/>
      <c r="E861" s="300"/>
      <c r="F861" s="300"/>
      <c r="G861" s="300"/>
      <c r="H861" s="300"/>
      <c r="I861" s="236"/>
      <c r="J861" s="112"/>
      <c r="K861" s="112"/>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112"/>
      <c r="AH861" s="112"/>
      <c r="AI861" s="112"/>
      <c r="AJ861" s="112"/>
      <c r="AK861" s="112"/>
      <c r="AL861" s="112"/>
      <c r="AM861" s="112"/>
      <c r="AN861" s="112"/>
      <c r="AO861" s="112"/>
      <c r="AP861" s="112"/>
      <c r="AQ861" s="112"/>
      <c r="AR861" s="112"/>
    </row>
    <row r="862" spans="1:44" ht="12.75" customHeight="1" x14ac:dyDescent="0.25">
      <c r="A862" s="236"/>
      <c r="B862" s="236"/>
      <c r="C862" s="298"/>
      <c r="D862" s="300"/>
      <c r="E862" s="300"/>
      <c r="F862" s="300"/>
      <c r="G862" s="300"/>
      <c r="H862" s="300"/>
      <c r="I862" s="236"/>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2"/>
      <c r="AL862" s="112"/>
      <c r="AM862" s="112"/>
      <c r="AN862" s="112"/>
      <c r="AO862" s="112"/>
      <c r="AP862" s="112"/>
      <c r="AQ862" s="112"/>
      <c r="AR862" s="112"/>
    </row>
    <row r="863" spans="1:44" ht="12.75" customHeight="1" x14ac:dyDescent="0.25">
      <c r="A863" s="236"/>
      <c r="B863" s="236"/>
      <c r="C863" s="298"/>
      <c r="D863" s="300"/>
      <c r="E863" s="300"/>
      <c r="F863" s="300"/>
      <c r="G863" s="300"/>
      <c r="H863" s="300"/>
      <c r="I863" s="236"/>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2"/>
      <c r="AL863" s="112"/>
      <c r="AM863" s="112"/>
      <c r="AN863" s="112"/>
      <c r="AO863" s="112"/>
      <c r="AP863" s="112"/>
      <c r="AQ863" s="112"/>
      <c r="AR863" s="112"/>
    </row>
    <row r="864" spans="1:44" ht="12.75" customHeight="1" x14ac:dyDescent="0.25">
      <c r="A864" s="236"/>
      <c r="B864" s="236"/>
      <c r="C864" s="298"/>
      <c r="D864" s="300"/>
      <c r="E864" s="300"/>
      <c r="F864" s="300"/>
      <c r="G864" s="300"/>
      <c r="H864" s="300"/>
      <c r="I864" s="236"/>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2"/>
      <c r="AL864" s="112"/>
      <c r="AM864" s="112"/>
      <c r="AN864" s="112"/>
      <c r="AO864" s="112"/>
      <c r="AP864" s="112"/>
      <c r="AQ864" s="112"/>
      <c r="AR864" s="112"/>
    </row>
    <row r="865" spans="1:44" ht="12.75" customHeight="1" x14ac:dyDescent="0.25">
      <c r="A865" s="236"/>
      <c r="B865" s="236"/>
      <c r="C865" s="298"/>
      <c r="D865" s="300"/>
      <c r="E865" s="300"/>
      <c r="F865" s="300"/>
      <c r="G865" s="300"/>
      <c r="H865" s="300"/>
      <c r="I865" s="236"/>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2"/>
      <c r="AL865" s="112"/>
      <c r="AM865" s="112"/>
      <c r="AN865" s="112"/>
      <c r="AO865" s="112"/>
      <c r="AP865" s="112"/>
      <c r="AQ865" s="112"/>
      <c r="AR865" s="112"/>
    </row>
    <row r="866" spans="1:44" ht="12.75" customHeight="1" x14ac:dyDescent="0.25">
      <c r="A866" s="236"/>
      <c r="B866" s="236"/>
      <c r="C866" s="298"/>
      <c r="D866" s="300"/>
      <c r="E866" s="300"/>
      <c r="F866" s="300"/>
      <c r="G866" s="300"/>
      <c r="H866" s="300"/>
      <c r="I866" s="236"/>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2"/>
      <c r="AL866" s="112"/>
      <c r="AM866" s="112"/>
      <c r="AN866" s="112"/>
      <c r="AO866" s="112"/>
      <c r="AP866" s="112"/>
      <c r="AQ866" s="112"/>
      <c r="AR866" s="112"/>
    </row>
    <row r="867" spans="1:44" ht="12.75" customHeight="1" x14ac:dyDescent="0.25">
      <c r="A867" s="236"/>
      <c r="B867" s="236"/>
      <c r="C867" s="298"/>
      <c r="D867" s="300"/>
      <c r="E867" s="300"/>
      <c r="F867" s="300"/>
      <c r="G867" s="300"/>
      <c r="H867" s="300"/>
      <c r="I867" s="236"/>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2"/>
      <c r="AL867" s="112"/>
      <c r="AM867" s="112"/>
      <c r="AN867" s="112"/>
      <c r="AO867" s="112"/>
      <c r="AP867" s="112"/>
      <c r="AQ867" s="112"/>
      <c r="AR867" s="112"/>
    </row>
    <row r="868" spans="1:44" ht="12.75" customHeight="1" x14ac:dyDescent="0.25">
      <c r="A868" s="236"/>
      <c r="B868" s="236"/>
      <c r="C868" s="298"/>
      <c r="D868" s="300"/>
      <c r="E868" s="300"/>
      <c r="F868" s="300"/>
      <c r="G868" s="300"/>
      <c r="H868" s="300"/>
      <c r="I868" s="236"/>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2"/>
      <c r="AL868" s="112"/>
      <c r="AM868" s="112"/>
      <c r="AN868" s="112"/>
      <c r="AO868" s="112"/>
      <c r="AP868" s="112"/>
      <c r="AQ868" s="112"/>
      <c r="AR868" s="112"/>
    </row>
    <row r="869" spans="1:44" ht="12.75" customHeight="1" x14ac:dyDescent="0.25">
      <c r="A869" s="236"/>
      <c r="B869" s="236"/>
      <c r="C869" s="298"/>
      <c r="D869" s="300"/>
      <c r="E869" s="300"/>
      <c r="F869" s="300"/>
      <c r="G869" s="300"/>
      <c r="H869" s="300"/>
      <c r="I869" s="236"/>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2"/>
      <c r="AL869" s="112"/>
      <c r="AM869" s="112"/>
      <c r="AN869" s="112"/>
      <c r="AO869" s="112"/>
      <c r="AP869" s="112"/>
      <c r="AQ869" s="112"/>
      <c r="AR869" s="112"/>
    </row>
    <row r="870" spans="1:44" ht="12.75" customHeight="1" x14ac:dyDescent="0.25">
      <c r="A870" s="236"/>
      <c r="B870" s="236"/>
      <c r="C870" s="298"/>
      <c r="D870" s="300"/>
      <c r="E870" s="300"/>
      <c r="F870" s="300"/>
      <c r="G870" s="300"/>
      <c r="H870" s="300"/>
      <c r="I870" s="236"/>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2"/>
      <c r="AL870" s="112"/>
      <c r="AM870" s="112"/>
      <c r="AN870" s="112"/>
      <c r="AO870" s="112"/>
      <c r="AP870" s="112"/>
      <c r="AQ870" s="112"/>
      <c r="AR870" s="112"/>
    </row>
    <row r="871" spans="1:44" ht="12.75" customHeight="1" x14ac:dyDescent="0.25">
      <c r="A871" s="236"/>
      <c r="B871" s="236"/>
      <c r="C871" s="298"/>
      <c r="D871" s="300"/>
      <c r="E871" s="300"/>
      <c r="F871" s="300"/>
      <c r="G871" s="300"/>
      <c r="H871" s="300"/>
      <c r="I871" s="236"/>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2"/>
      <c r="AL871" s="112"/>
      <c r="AM871" s="112"/>
      <c r="AN871" s="112"/>
      <c r="AO871" s="112"/>
      <c r="AP871" s="112"/>
      <c r="AQ871" s="112"/>
      <c r="AR871" s="112"/>
    </row>
    <row r="872" spans="1:44" ht="12.75" customHeight="1" x14ac:dyDescent="0.25">
      <c r="A872" s="236"/>
      <c r="B872" s="236"/>
      <c r="C872" s="298"/>
      <c r="D872" s="300"/>
      <c r="E872" s="300"/>
      <c r="F872" s="300"/>
      <c r="G872" s="300"/>
      <c r="H872" s="300"/>
      <c r="I872" s="236"/>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2"/>
      <c r="AL872" s="112"/>
      <c r="AM872" s="112"/>
      <c r="AN872" s="112"/>
      <c r="AO872" s="112"/>
      <c r="AP872" s="112"/>
      <c r="AQ872" s="112"/>
      <c r="AR872" s="112"/>
    </row>
    <row r="873" spans="1:44" ht="12.75" customHeight="1" x14ac:dyDescent="0.25">
      <c r="A873" s="236"/>
      <c r="B873" s="236"/>
      <c r="C873" s="298"/>
      <c r="D873" s="300"/>
      <c r="E873" s="300"/>
      <c r="F873" s="300"/>
      <c r="G873" s="300"/>
      <c r="H873" s="300"/>
      <c r="I873" s="236"/>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2"/>
      <c r="AL873" s="112"/>
      <c r="AM873" s="112"/>
      <c r="AN873" s="112"/>
      <c r="AO873" s="112"/>
      <c r="AP873" s="112"/>
      <c r="AQ873" s="112"/>
      <c r="AR873" s="112"/>
    </row>
    <row r="874" spans="1:44" ht="12.75" customHeight="1" x14ac:dyDescent="0.25">
      <c r="A874" s="236"/>
      <c r="B874" s="236"/>
      <c r="C874" s="298"/>
      <c r="D874" s="300"/>
      <c r="E874" s="300"/>
      <c r="F874" s="300"/>
      <c r="G874" s="300"/>
      <c r="H874" s="300"/>
      <c r="I874" s="236"/>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2"/>
      <c r="AL874" s="112"/>
      <c r="AM874" s="112"/>
      <c r="AN874" s="112"/>
      <c r="AO874" s="112"/>
      <c r="AP874" s="112"/>
      <c r="AQ874" s="112"/>
      <c r="AR874" s="112"/>
    </row>
    <row r="875" spans="1:44" ht="12.75" customHeight="1" x14ac:dyDescent="0.25">
      <c r="A875" s="236"/>
      <c r="B875" s="236"/>
      <c r="C875" s="298"/>
      <c r="D875" s="300"/>
      <c r="E875" s="300"/>
      <c r="F875" s="300"/>
      <c r="G875" s="300"/>
      <c r="H875" s="300"/>
      <c r="I875" s="236"/>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2"/>
      <c r="AL875" s="112"/>
      <c r="AM875" s="112"/>
      <c r="AN875" s="112"/>
      <c r="AO875" s="112"/>
      <c r="AP875" s="112"/>
      <c r="AQ875" s="112"/>
      <c r="AR875" s="112"/>
    </row>
    <row r="876" spans="1:44" ht="12.75" customHeight="1" x14ac:dyDescent="0.25">
      <c r="A876" s="236"/>
      <c r="B876" s="236"/>
      <c r="C876" s="298"/>
      <c r="D876" s="300"/>
      <c r="E876" s="300"/>
      <c r="F876" s="300"/>
      <c r="G876" s="300"/>
      <c r="H876" s="300"/>
      <c r="I876" s="236"/>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2"/>
      <c r="AL876" s="112"/>
      <c r="AM876" s="112"/>
      <c r="AN876" s="112"/>
      <c r="AO876" s="112"/>
      <c r="AP876" s="112"/>
      <c r="AQ876" s="112"/>
      <c r="AR876" s="112"/>
    </row>
    <row r="877" spans="1:44" ht="12.75" customHeight="1" x14ac:dyDescent="0.25">
      <c r="A877" s="236"/>
      <c r="B877" s="236"/>
      <c r="C877" s="298"/>
      <c r="D877" s="300"/>
      <c r="E877" s="300"/>
      <c r="F877" s="300"/>
      <c r="G877" s="300"/>
      <c r="H877" s="300"/>
      <c r="I877" s="236"/>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2"/>
      <c r="AL877" s="112"/>
      <c r="AM877" s="112"/>
      <c r="AN877" s="112"/>
      <c r="AO877" s="112"/>
      <c r="AP877" s="112"/>
      <c r="AQ877" s="112"/>
      <c r="AR877" s="112"/>
    </row>
    <row r="878" spans="1:44" ht="12.75" customHeight="1" x14ac:dyDescent="0.25">
      <c r="A878" s="236"/>
      <c r="B878" s="236"/>
      <c r="C878" s="298"/>
      <c r="D878" s="300"/>
      <c r="E878" s="300"/>
      <c r="F878" s="300"/>
      <c r="G878" s="300"/>
      <c r="H878" s="300"/>
      <c r="I878" s="236"/>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2"/>
      <c r="AL878" s="112"/>
      <c r="AM878" s="112"/>
      <c r="AN878" s="112"/>
      <c r="AO878" s="112"/>
      <c r="AP878" s="112"/>
      <c r="AQ878" s="112"/>
      <c r="AR878" s="112"/>
    </row>
    <row r="879" spans="1:44" ht="12.75" customHeight="1" x14ac:dyDescent="0.25">
      <c r="A879" s="236"/>
      <c r="B879" s="236"/>
      <c r="C879" s="298"/>
      <c r="D879" s="300"/>
      <c r="E879" s="300"/>
      <c r="F879" s="300"/>
      <c r="G879" s="300"/>
      <c r="H879" s="300"/>
      <c r="I879" s="236"/>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2"/>
      <c r="AL879" s="112"/>
      <c r="AM879" s="112"/>
      <c r="AN879" s="112"/>
      <c r="AO879" s="112"/>
      <c r="AP879" s="112"/>
      <c r="AQ879" s="112"/>
      <c r="AR879" s="112"/>
    </row>
    <row r="880" spans="1:44" ht="12.75" customHeight="1" x14ac:dyDescent="0.25">
      <c r="A880" s="236"/>
      <c r="B880" s="236"/>
      <c r="C880" s="298"/>
      <c r="D880" s="300"/>
      <c r="E880" s="300"/>
      <c r="F880" s="300"/>
      <c r="G880" s="300"/>
      <c r="H880" s="300"/>
      <c r="I880" s="236"/>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2"/>
      <c r="AL880" s="112"/>
      <c r="AM880" s="112"/>
      <c r="AN880" s="112"/>
      <c r="AO880" s="112"/>
      <c r="AP880" s="112"/>
      <c r="AQ880" s="112"/>
      <c r="AR880" s="112"/>
    </row>
    <row r="881" spans="1:44" ht="12.75" customHeight="1" x14ac:dyDescent="0.25">
      <c r="A881" s="236"/>
      <c r="B881" s="236"/>
      <c r="C881" s="298"/>
      <c r="D881" s="300"/>
      <c r="E881" s="300"/>
      <c r="F881" s="300"/>
      <c r="G881" s="300"/>
      <c r="H881" s="300"/>
      <c r="I881" s="236"/>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2"/>
      <c r="AL881" s="112"/>
      <c r="AM881" s="112"/>
      <c r="AN881" s="112"/>
      <c r="AO881" s="112"/>
      <c r="AP881" s="112"/>
      <c r="AQ881" s="112"/>
      <c r="AR881" s="112"/>
    </row>
    <row r="882" spans="1:44" ht="12.75" customHeight="1" x14ac:dyDescent="0.25">
      <c r="A882" s="236"/>
      <c r="B882" s="236"/>
      <c r="C882" s="298"/>
      <c r="D882" s="300"/>
      <c r="E882" s="300"/>
      <c r="F882" s="300"/>
      <c r="G882" s="300"/>
      <c r="H882" s="300"/>
      <c r="I882" s="236"/>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2"/>
      <c r="AL882" s="112"/>
      <c r="AM882" s="112"/>
      <c r="AN882" s="112"/>
      <c r="AO882" s="112"/>
      <c r="AP882" s="112"/>
      <c r="AQ882" s="112"/>
      <c r="AR882" s="112"/>
    </row>
    <row r="883" spans="1:44" ht="12.75" customHeight="1" x14ac:dyDescent="0.25">
      <c r="A883" s="236"/>
      <c r="B883" s="236"/>
      <c r="C883" s="298"/>
      <c r="D883" s="300"/>
      <c r="E883" s="300"/>
      <c r="F883" s="300"/>
      <c r="G883" s="300"/>
      <c r="H883" s="300"/>
      <c r="I883" s="236"/>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2"/>
      <c r="AL883" s="112"/>
      <c r="AM883" s="112"/>
      <c r="AN883" s="112"/>
      <c r="AO883" s="112"/>
      <c r="AP883" s="112"/>
      <c r="AQ883" s="112"/>
      <c r="AR883" s="112"/>
    </row>
    <row r="884" spans="1:44" ht="12.75" customHeight="1" x14ac:dyDescent="0.25">
      <c r="A884" s="236"/>
      <c r="B884" s="236"/>
      <c r="C884" s="298"/>
      <c r="D884" s="300"/>
      <c r="E884" s="300"/>
      <c r="F884" s="300"/>
      <c r="G884" s="300"/>
      <c r="H884" s="300"/>
      <c r="I884" s="236"/>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2"/>
      <c r="AL884" s="112"/>
      <c r="AM884" s="112"/>
      <c r="AN884" s="112"/>
      <c r="AO884" s="112"/>
      <c r="AP884" s="112"/>
      <c r="AQ884" s="112"/>
      <c r="AR884" s="112"/>
    </row>
    <row r="885" spans="1:44" ht="12.75" customHeight="1" x14ac:dyDescent="0.25">
      <c r="A885" s="236"/>
      <c r="B885" s="236"/>
      <c r="C885" s="298"/>
      <c r="D885" s="300"/>
      <c r="E885" s="300"/>
      <c r="F885" s="300"/>
      <c r="G885" s="300"/>
      <c r="H885" s="300"/>
      <c r="I885" s="236"/>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2"/>
      <c r="AL885" s="112"/>
      <c r="AM885" s="112"/>
      <c r="AN885" s="112"/>
      <c r="AO885" s="112"/>
      <c r="AP885" s="112"/>
      <c r="AQ885" s="112"/>
      <c r="AR885" s="112"/>
    </row>
    <row r="886" spans="1:44" ht="12.75" customHeight="1" x14ac:dyDescent="0.25">
      <c r="A886" s="236"/>
      <c r="B886" s="236"/>
      <c r="C886" s="298"/>
      <c r="D886" s="300"/>
      <c r="E886" s="300"/>
      <c r="F886" s="300"/>
      <c r="G886" s="300"/>
      <c r="H886" s="300"/>
      <c r="I886" s="236"/>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2"/>
      <c r="AL886" s="112"/>
      <c r="AM886" s="112"/>
      <c r="AN886" s="112"/>
      <c r="AO886" s="112"/>
      <c r="AP886" s="112"/>
      <c r="AQ886" s="112"/>
      <c r="AR886" s="112"/>
    </row>
    <row r="887" spans="1:44" ht="12.75" customHeight="1" x14ac:dyDescent="0.25">
      <c r="A887" s="236"/>
      <c r="B887" s="236"/>
      <c r="C887" s="298"/>
      <c r="D887" s="300"/>
      <c r="E887" s="300"/>
      <c r="F887" s="300"/>
      <c r="G887" s="300"/>
      <c r="H887" s="300"/>
      <c r="I887" s="236"/>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2"/>
      <c r="AL887" s="112"/>
      <c r="AM887" s="112"/>
      <c r="AN887" s="112"/>
      <c r="AO887" s="112"/>
      <c r="AP887" s="112"/>
      <c r="AQ887" s="112"/>
      <c r="AR887" s="112"/>
    </row>
    <row r="888" spans="1:44" ht="12.75" customHeight="1" x14ac:dyDescent="0.25">
      <c r="A888" s="236"/>
      <c r="B888" s="236"/>
      <c r="C888" s="298"/>
      <c r="D888" s="300"/>
      <c r="E888" s="300"/>
      <c r="F888" s="300"/>
      <c r="G888" s="300"/>
      <c r="H888" s="300"/>
      <c r="I888" s="236"/>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2"/>
      <c r="AL888" s="112"/>
      <c r="AM888" s="112"/>
      <c r="AN888" s="112"/>
      <c r="AO888" s="112"/>
      <c r="AP888" s="112"/>
      <c r="AQ888" s="112"/>
      <c r="AR888" s="112"/>
    </row>
    <row r="889" spans="1:44" ht="12.75" customHeight="1" x14ac:dyDescent="0.25">
      <c r="A889" s="236"/>
      <c r="B889" s="236"/>
      <c r="C889" s="298"/>
      <c r="D889" s="300"/>
      <c r="E889" s="300"/>
      <c r="F889" s="300"/>
      <c r="G889" s="300"/>
      <c r="H889" s="300"/>
      <c r="I889" s="236"/>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2"/>
      <c r="AL889" s="112"/>
      <c r="AM889" s="112"/>
      <c r="AN889" s="112"/>
      <c r="AO889" s="112"/>
      <c r="AP889" s="112"/>
      <c r="AQ889" s="112"/>
      <c r="AR889" s="112"/>
    </row>
    <row r="890" spans="1:44" ht="12.75" customHeight="1" x14ac:dyDescent="0.25">
      <c r="A890" s="236"/>
      <c r="B890" s="236"/>
      <c r="C890" s="298"/>
      <c r="D890" s="300"/>
      <c r="E890" s="300"/>
      <c r="F890" s="300"/>
      <c r="G890" s="300"/>
      <c r="H890" s="300"/>
      <c r="I890" s="236"/>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2"/>
      <c r="AL890" s="112"/>
      <c r="AM890" s="112"/>
      <c r="AN890" s="112"/>
      <c r="AO890" s="112"/>
      <c r="AP890" s="112"/>
      <c r="AQ890" s="112"/>
      <c r="AR890" s="112"/>
    </row>
    <row r="891" spans="1:44" ht="12.75" customHeight="1" x14ac:dyDescent="0.25">
      <c r="A891" s="236"/>
      <c r="B891" s="236"/>
      <c r="C891" s="298"/>
      <c r="D891" s="300"/>
      <c r="E891" s="300"/>
      <c r="F891" s="300"/>
      <c r="G891" s="300"/>
      <c r="H891" s="300"/>
      <c r="I891" s="236"/>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2"/>
      <c r="AL891" s="112"/>
      <c r="AM891" s="112"/>
      <c r="AN891" s="112"/>
      <c r="AO891" s="112"/>
      <c r="AP891" s="112"/>
      <c r="AQ891" s="112"/>
      <c r="AR891" s="112"/>
    </row>
    <row r="892" spans="1:44" ht="12.75" customHeight="1" x14ac:dyDescent="0.25">
      <c r="A892" s="236"/>
      <c r="B892" s="236"/>
      <c r="C892" s="298"/>
      <c r="D892" s="300"/>
      <c r="E892" s="300"/>
      <c r="F892" s="300"/>
      <c r="G892" s="300"/>
      <c r="H892" s="300"/>
      <c r="I892" s="236"/>
      <c r="J892" s="112"/>
      <c r="K892" s="112"/>
      <c r="L892" s="112"/>
      <c r="M892" s="112"/>
      <c r="N892" s="112"/>
      <c r="O892" s="112"/>
      <c r="P892" s="112"/>
      <c r="Q892" s="112"/>
      <c r="R892" s="112"/>
      <c r="S892" s="112"/>
      <c r="T892" s="112"/>
      <c r="U892" s="112"/>
      <c r="V892" s="112"/>
      <c r="W892" s="112"/>
      <c r="X892" s="112"/>
      <c r="Y892" s="112"/>
      <c r="Z892" s="112"/>
      <c r="AA892" s="112"/>
      <c r="AB892" s="112"/>
      <c r="AC892" s="112"/>
      <c r="AD892" s="112"/>
      <c r="AE892" s="112"/>
      <c r="AF892" s="112"/>
      <c r="AG892" s="112"/>
      <c r="AH892" s="112"/>
      <c r="AI892" s="112"/>
      <c r="AJ892" s="112"/>
      <c r="AK892" s="112"/>
      <c r="AL892" s="112"/>
      <c r="AM892" s="112"/>
      <c r="AN892" s="112"/>
      <c r="AO892" s="112"/>
      <c r="AP892" s="112"/>
      <c r="AQ892" s="112"/>
      <c r="AR892" s="112"/>
    </row>
    <row r="893" spans="1:44" ht="12.75" customHeight="1" x14ac:dyDescent="0.25">
      <c r="A893" s="236"/>
      <c r="B893" s="236"/>
      <c r="C893" s="298"/>
      <c r="D893" s="300"/>
      <c r="E893" s="300"/>
      <c r="F893" s="300"/>
      <c r="G893" s="300"/>
      <c r="H893" s="300"/>
      <c r="I893" s="236"/>
      <c r="J893" s="112"/>
      <c r="K893" s="112"/>
      <c r="L893" s="112"/>
      <c r="M893" s="112"/>
      <c r="N893" s="112"/>
      <c r="O893" s="112"/>
      <c r="P893" s="112"/>
      <c r="Q893" s="112"/>
      <c r="R893" s="112"/>
      <c r="S893" s="112"/>
      <c r="T893" s="112"/>
      <c r="U893" s="112"/>
      <c r="V893" s="112"/>
      <c r="W893" s="112"/>
      <c r="X893" s="112"/>
      <c r="Y893" s="112"/>
      <c r="Z893" s="112"/>
      <c r="AA893" s="112"/>
      <c r="AB893" s="112"/>
      <c r="AC893" s="112"/>
      <c r="AD893" s="112"/>
      <c r="AE893" s="112"/>
      <c r="AF893" s="112"/>
      <c r="AG893" s="112"/>
      <c r="AH893" s="112"/>
      <c r="AI893" s="112"/>
      <c r="AJ893" s="112"/>
      <c r="AK893" s="112"/>
      <c r="AL893" s="112"/>
      <c r="AM893" s="112"/>
      <c r="AN893" s="112"/>
      <c r="AO893" s="112"/>
      <c r="AP893" s="112"/>
      <c r="AQ893" s="112"/>
      <c r="AR893" s="112"/>
    </row>
    <row r="894" spans="1:44" ht="12.75" customHeight="1" x14ac:dyDescent="0.25">
      <c r="A894" s="236"/>
      <c r="B894" s="236"/>
      <c r="C894" s="298"/>
      <c r="D894" s="300"/>
      <c r="E894" s="300"/>
      <c r="F894" s="300"/>
      <c r="G894" s="300"/>
      <c r="H894" s="300"/>
      <c r="I894" s="236"/>
      <c r="J894" s="112"/>
      <c r="K894" s="112"/>
      <c r="L894" s="112"/>
      <c r="M894" s="112"/>
      <c r="N894" s="112"/>
      <c r="O894" s="112"/>
      <c r="P894" s="112"/>
      <c r="Q894" s="112"/>
      <c r="R894" s="112"/>
      <c r="S894" s="112"/>
      <c r="T894" s="112"/>
      <c r="U894" s="112"/>
      <c r="V894" s="112"/>
      <c r="W894" s="112"/>
      <c r="X894" s="112"/>
      <c r="Y894" s="112"/>
      <c r="Z894" s="112"/>
      <c r="AA894" s="112"/>
      <c r="AB894" s="112"/>
      <c r="AC894" s="112"/>
      <c r="AD894" s="112"/>
      <c r="AE894" s="112"/>
      <c r="AF894" s="112"/>
      <c r="AG894" s="112"/>
      <c r="AH894" s="112"/>
      <c r="AI894" s="112"/>
      <c r="AJ894" s="112"/>
      <c r="AK894" s="112"/>
      <c r="AL894" s="112"/>
      <c r="AM894" s="112"/>
      <c r="AN894" s="112"/>
      <c r="AO894" s="112"/>
      <c r="AP894" s="112"/>
      <c r="AQ894" s="112"/>
      <c r="AR894" s="112"/>
    </row>
    <row r="895" spans="1:44" ht="12.75" customHeight="1" x14ac:dyDescent="0.25">
      <c r="A895" s="236"/>
      <c r="B895" s="236"/>
      <c r="C895" s="298"/>
      <c r="D895" s="300"/>
      <c r="E895" s="300"/>
      <c r="F895" s="300"/>
      <c r="G895" s="300"/>
      <c r="H895" s="300"/>
      <c r="I895" s="236"/>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2"/>
      <c r="AL895" s="112"/>
      <c r="AM895" s="112"/>
      <c r="AN895" s="112"/>
      <c r="AO895" s="112"/>
      <c r="AP895" s="112"/>
      <c r="AQ895" s="112"/>
      <c r="AR895" s="112"/>
    </row>
    <row r="896" spans="1:44" ht="12.75" customHeight="1" x14ac:dyDescent="0.25">
      <c r="A896" s="236"/>
      <c r="B896" s="236"/>
      <c r="C896" s="298"/>
      <c r="D896" s="300"/>
      <c r="E896" s="300"/>
      <c r="F896" s="300"/>
      <c r="G896" s="300"/>
      <c r="H896" s="300"/>
      <c r="I896" s="236"/>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2"/>
      <c r="AL896" s="112"/>
      <c r="AM896" s="112"/>
      <c r="AN896" s="112"/>
      <c r="AO896" s="112"/>
      <c r="AP896" s="112"/>
      <c r="AQ896" s="112"/>
      <c r="AR896" s="112"/>
    </row>
    <row r="897" spans="1:44" ht="12.75" customHeight="1" x14ac:dyDescent="0.25">
      <c r="A897" s="236"/>
      <c r="B897" s="236"/>
      <c r="C897" s="298"/>
      <c r="D897" s="300"/>
      <c r="E897" s="300"/>
      <c r="F897" s="300"/>
      <c r="G897" s="300"/>
      <c r="H897" s="300"/>
      <c r="I897" s="236"/>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2"/>
      <c r="AL897" s="112"/>
      <c r="AM897" s="112"/>
      <c r="AN897" s="112"/>
      <c r="AO897" s="112"/>
      <c r="AP897" s="112"/>
      <c r="AQ897" s="112"/>
      <c r="AR897" s="112"/>
    </row>
    <row r="898" spans="1:44" ht="12.75" customHeight="1" x14ac:dyDescent="0.25">
      <c r="A898" s="236"/>
      <c r="B898" s="236"/>
      <c r="C898" s="298"/>
      <c r="D898" s="300"/>
      <c r="E898" s="300"/>
      <c r="F898" s="300"/>
      <c r="G898" s="300"/>
      <c r="H898" s="300"/>
      <c r="I898" s="236"/>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2"/>
      <c r="AL898" s="112"/>
      <c r="AM898" s="112"/>
      <c r="AN898" s="112"/>
      <c r="AO898" s="112"/>
      <c r="AP898" s="112"/>
      <c r="AQ898" s="112"/>
      <c r="AR898" s="112"/>
    </row>
    <row r="899" spans="1:44" ht="12.75" customHeight="1" x14ac:dyDescent="0.25">
      <c r="A899" s="236"/>
      <c r="B899" s="236"/>
      <c r="C899" s="298"/>
      <c r="D899" s="300"/>
      <c r="E899" s="300"/>
      <c r="F899" s="300"/>
      <c r="G899" s="300"/>
      <c r="H899" s="300"/>
      <c r="I899" s="236"/>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2"/>
      <c r="AL899" s="112"/>
      <c r="AM899" s="112"/>
      <c r="AN899" s="112"/>
      <c r="AO899" s="112"/>
      <c r="AP899" s="112"/>
      <c r="AQ899" s="112"/>
      <c r="AR899" s="112"/>
    </row>
    <row r="900" spans="1:44" ht="12.75" customHeight="1" x14ac:dyDescent="0.25">
      <c r="A900" s="236"/>
      <c r="B900" s="236"/>
      <c r="C900" s="298"/>
      <c r="D900" s="300"/>
      <c r="E900" s="300"/>
      <c r="F900" s="300"/>
      <c r="G900" s="300"/>
      <c r="H900" s="300"/>
      <c r="I900" s="236"/>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2"/>
      <c r="AL900" s="112"/>
      <c r="AM900" s="112"/>
      <c r="AN900" s="112"/>
      <c r="AO900" s="112"/>
      <c r="AP900" s="112"/>
      <c r="AQ900" s="112"/>
      <c r="AR900" s="112"/>
    </row>
    <row r="901" spans="1:44" ht="12.75" customHeight="1" x14ac:dyDescent="0.25">
      <c r="A901" s="236"/>
      <c r="B901" s="236"/>
      <c r="C901" s="298"/>
      <c r="D901" s="300"/>
      <c r="E901" s="300"/>
      <c r="F901" s="300"/>
      <c r="G901" s="300"/>
      <c r="H901" s="300"/>
      <c r="I901" s="236"/>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2"/>
      <c r="AL901" s="112"/>
      <c r="AM901" s="112"/>
      <c r="AN901" s="112"/>
      <c r="AO901" s="112"/>
      <c r="AP901" s="112"/>
      <c r="AQ901" s="112"/>
      <c r="AR901" s="112"/>
    </row>
    <row r="902" spans="1:44" ht="12.75" customHeight="1" x14ac:dyDescent="0.25">
      <c r="A902" s="236"/>
      <c r="B902" s="236"/>
      <c r="C902" s="298"/>
      <c r="D902" s="300"/>
      <c r="E902" s="300"/>
      <c r="F902" s="300"/>
      <c r="G902" s="300"/>
      <c r="H902" s="300"/>
      <c r="I902" s="236"/>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2"/>
      <c r="AL902" s="112"/>
      <c r="AM902" s="112"/>
      <c r="AN902" s="112"/>
      <c r="AO902" s="112"/>
      <c r="AP902" s="112"/>
      <c r="AQ902" s="112"/>
      <c r="AR902" s="112"/>
    </row>
    <row r="903" spans="1:44" ht="12.75" customHeight="1" x14ac:dyDescent="0.25">
      <c r="A903" s="236"/>
      <c r="B903" s="236"/>
      <c r="C903" s="298"/>
      <c r="D903" s="300"/>
      <c r="E903" s="300"/>
      <c r="F903" s="300"/>
      <c r="G903" s="300"/>
      <c r="H903" s="300"/>
      <c r="I903" s="236"/>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2"/>
      <c r="AL903" s="112"/>
      <c r="AM903" s="112"/>
      <c r="AN903" s="112"/>
      <c r="AO903" s="112"/>
      <c r="AP903" s="112"/>
      <c r="AQ903" s="112"/>
      <c r="AR903" s="112"/>
    </row>
    <row r="904" spans="1:44" ht="12.75" customHeight="1" x14ac:dyDescent="0.25">
      <c r="A904" s="236"/>
      <c r="B904" s="236"/>
      <c r="C904" s="298"/>
      <c r="D904" s="300"/>
      <c r="E904" s="300"/>
      <c r="F904" s="300"/>
      <c r="G904" s="300"/>
      <c r="H904" s="300"/>
      <c r="I904" s="236"/>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2"/>
      <c r="AL904" s="112"/>
      <c r="AM904" s="112"/>
      <c r="AN904" s="112"/>
      <c r="AO904" s="112"/>
      <c r="AP904" s="112"/>
      <c r="AQ904" s="112"/>
      <c r="AR904" s="112"/>
    </row>
    <row r="905" spans="1:44" ht="12.75" customHeight="1" x14ac:dyDescent="0.25">
      <c r="A905" s="236"/>
      <c r="B905" s="236"/>
      <c r="C905" s="298"/>
      <c r="D905" s="300"/>
      <c r="E905" s="300"/>
      <c r="F905" s="300"/>
      <c r="G905" s="300"/>
      <c r="H905" s="300"/>
      <c r="I905" s="236"/>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2"/>
      <c r="AL905" s="112"/>
      <c r="AM905" s="112"/>
      <c r="AN905" s="112"/>
      <c r="AO905" s="112"/>
      <c r="AP905" s="112"/>
      <c r="AQ905" s="112"/>
      <c r="AR905" s="112"/>
    </row>
    <row r="906" spans="1:44" ht="12.75" customHeight="1" x14ac:dyDescent="0.25">
      <c r="A906" s="236"/>
      <c r="B906" s="236"/>
      <c r="C906" s="298"/>
      <c r="D906" s="300"/>
      <c r="E906" s="300"/>
      <c r="F906" s="300"/>
      <c r="G906" s="300"/>
      <c r="H906" s="300"/>
      <c r="I906" s="236"/>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2"/>
      <c r="AL906" s="112"/>
      <c r="AM906" s="112"/>
      <c r="AN906" s="112"/>
      <c r="AO906" s="112"/>
      <c r="AP906" s="112"/>
      <c r="AQ906" s="112"/>
      <c r="AR906" s="112"/>
    </row>
    <row r="907" spans="1:44" ht="12.75" customHeight="1" x14ac:dyDescent="0.25">
      <c r="A907" s="236"/>
      <c r="B907" s="236"/>
      <c r="C907" s="298"/>
      <c r="D907" s="300"/>
      <c r="E907" s="300"/>
      <c r="F907" s="300"/>
      <c r="G907" s="300"/>
      <c r="H907" s="300"/>
      <c r="I907" s="236"/>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2"/>
      <c r="AL907" s="112"/>
      <c r="AM907" s="112"/>
      <c r="AN907" s="112"/>
      <c r="AO907" s="112"/>
      <c r="AP907" s="112"/>
      <c r="AQ907" s="112"/>
      <c r="AR907" s="112"/>
    </row>
    <row r="908" spans="1:44" ht="12.75" customHeight="1" x14ac:dyDescent="0.25">
      <c r="A908" s="236"/>
      <c r="B908" s="236"/>
      <c r="C908" s="298"/>
      <c r="D908" s="300"/>
      <c r="E908" s="300"/>
      <c r="F908" s="300"/>
      <c r="G908" s="300"/>
      <c r="H908" s="300"/>
      <c r="I908" s="236"/>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2"/>
      <c r="AL908" s="112"/>
      <c r="AM908" s="112"/>
      <c r="AN908" s="112"/>
      <c r="AO908" s="112"/>
      <c r="AP908" s="112"/>
      <c r="AQ908" s="112"/>
      <c r="AR908" s="112"/>
    </row>
    <row r="909" spans="1:44" ht="12.75" customHeight="1" x14ac:dyDescent="0.25">
      <c r="A909" s="236"/>
      <c r="B909" s="236"/>
      <c r="C909" s="298"/>
      <c r="D909" s="300"/>
      <c r="E909" s="300"/>
      <c r="F909" s="300"/>
      <c r="G909" s="300"/>
      <c r="H909" s="300"/>
      <c r="I909" s="236"/>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2"/>
      <c r="AL909" s="112"/>
      <c r="AM909" s="112"/>
      <c r="AN909" s="112"/>
      <c r="AO909" s="112"/>
      <c r="AP909" s="112"/>
      <c r="AQ909" s="112"/>
      <c r="AR909" s="112"/>
    </row>
    <row r="910" spans="1:44" ht="12.75" customHeight="1" x14ac:dyDescent="0.25">
      <c r="A910" s="236"/>
      <c r="B910" s="236"/>
      <c r="C910" s="298"/>
      <c r="D910" s="300"/>
      <c r="E910" s="300"/>
      <c r="F910" s="300"/>
      <c r="G910" s="300"/>
      <c r="H910" s="300"/>
      <c r="I910" s="236"/>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2"/>
      <c r="AL910" s="112"/>
      <c r="AM910" s="112"/>
      <c r="AN910" s="112"/>
      <c r="AO910" s="112"/>
      <c r="AP910" s="112"/>
      <c r="AQ910" s="112"/>
      <c r="AR910" s="112"/>
    </row>
    <row r="911" spans="1:44" ht="12.75" customHeight="1" x14ac:dyDescent="0.25">
      <c r="A911" s="236"/>
      <c r="B911" s="236"/>
      <c r="C911" s="298"/>
      <c r="D911" s="300"/>
      <c r="E911" s="300"/>
      <c r="F911" s="300"/>
      <c r="G911" s="300"/>
      <c r="H911" s="300"/>
      <c r="I911" s="236"/>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2"/>
      <c r="AL911" s="112"/>
      <c r="AM911" s="112"/>
      <c r="AN911" s="112"/>
      <c r="AO911" s="112"/>
      <c r="AP911" s="112"/>
      <c r="AQ911" s="112"/>
      <c r="AR911" s="112"/>
    </row>
    <row r="912" spans="1:44" ht="12.75" customHeight="1" x14ac:dyDescent="0.25">
      <c r="A912" s="236"/>
      <c r="B912" s="236"/>
      <c r="C912" s="298"/>
      <c r="D912" s="300"/>
      <c r="E912" s="300"/>
      <c r="F912" s="300"/>
      <c r="G912" s="300"/>
      <c r="H912" s="300"/>
      <c r="I912" s="236"/>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2"/>
      <c r="AL912" s="112"/>
      <c r="AM912" s="112"/>
      <c r="AN912" s="112"/>
      <c r="AO912" s="112"/>
      <c r="AP912" s="112"/>
      <c r="AQ912" s="112"/>
      <c r="AR912" s="112"/>
    </row>
    <row r="913" spans="1:44" ht="12.75" customHeight="1" x14ac:dyDescent="0.25">
      <c r="A913" s="236"/>
      <c r="B913" s="236"/>
      <c r="C913" s="298"/>
      <c r="D913" s="300"/>
      <c r="E913" s="300"/>
      <c r="F913" s="300"/>
      <c r="G913" s="300"/>
      <c r="H913" s="300"/>
      <c r="I913" s="236"/>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2"/>
      <c r="AL913" s="112"/>
      <c r="AM913" s="112"/>
      <c r="AN913" s="112"/>
      <c r="AO913" s="112"/>
      <c r="AP913" s="112"/>
      <c r="AQ913" s="112"/>
      <c r="AR913" s="112"/>
    </row>
    <row r="914" spans="1:44" ht="12.75" customHeight="1" x14ac:dyDescent="0.25">
      <c r="A914" s="236"/>
      <c r="B914" s="236"/>
      <c r="C914" s="298"/>
      <c r="D914" s="300"/>
      <c r="E914" s="300"/>
      <c r="F914" s="300"/>
      <c r="G914" s="300"/>
      <c r="H914" s="300"/>
      <c r="I914" s="236"/>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2"/>
      <c r="AL914" s="112"/>
      <c r="AM914" s="112"/>
      <c r="AN914" s="112"/>
      <c r="AO914" s="112"/>
      <c r="AP914" s="112"/>
      <c r="AQ914" s="112"/>
      <c r="AR914" s="112"/>
    </row>
    <row r="915" spans="1:44" ht="12.75" customHeight="1" x14ac:dyDescent="0.25">
      <c r="A915" s="236"/>
      <c r="B915" s="236"/>
      <c r="C915" s="298"/>
      <c r="D915" s="300"/>
      <c r="E915" s="300"/>
      <c r="F915" s="300"/>
      <c r="G915" s="300"/>
      <c r="H915" s="300"/>
      <c r="I915" s="236"/>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2"/>
      <c r="AL915" s="112"/>
      <c r="AM915" s="112"/>
      <c r="AN915" s="112"/>
      <c r="AO915" s="112"/>
      <c r="AP915" s="112"/>
      <c r="AQ915" s="112"/>
      <c r="AR915" s="112"/>
    </row>
    <row r="916" spans="1:44" ht="12.75" customHeight="1" x14ac:dyDescent="0.25">
      <c r="A916" s="236"/>
      <c r="B916" s="236"/>
      <c r="C916" s="298"/>
      <c r="D916" s="300"/>
      <c r="E916" s="300"/>
      <c r="F916" s="300"/>
      <c r="G916" s="300"/>
      <c r="H916" s="300"/>
      <c r="I916" s="236"/>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2"/>
      <c r="AL916" s="112"/>
      <c r="AM916" s="112"/>
      <c r="AN916" s="112"/>
      <c r="AO916" s="112"/>
      <c r="AP916" s="112"/>
      <c r="AQ916" s="112"/>
      <c r="AR916" s="112"/>
    </row>
    <row r="917" spans="1:44" ht="12.75" customHeight="1" x14ac:dyDescent="0.25">
      <c r="A917" s="236"/>
      <c r="B917" s="236"/>
      <c r="C917" s="298"/>
      <c r="D917" s="300"/>
      <c r="E917" s="300"/>
      <c r="F917" s="300"/>
      <c r="G917" s="300"/>
      <c r="H917" s="300"/>
      <c r="I917" s="236"/>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2"/>
      <c r="AL917" s="112"/>
      <c r="AM917" s="112"/>
      <c r="AN917" s="112"/>
      <c r="AO917" s="112"/>
      <c r="AP917" s="112"/>
      <c r="AQ917" s="112"/>
      <c r="AR917" s="112"/>
    </row>
    <row r="918" spans="1:44" ht="12.75" customHeight="1" x14ac:dyDescent="0.25">
      <c r="A918" s="236"/>
      <c r="B918" s="236"/>
      <c r="C918" s="298"/>
      <c r="D918" s="300"/>
      <c r="E918" s="300"/>
      <c r="F918" s="300"/>
      <c r="G918" s="300"/>
      <c r="H918" s="300"/>
      <c r="I918" s="236"/>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2"/>
      <c r="AL918" s="112"/>
      <c r="AM918" s="112"/>
      <c r="AN918" s="112"/>
      <c r="AO918" s="112"/>
      <c r="AP918" s="112"/>
      <c r="AQ918" s="112"/>
      <c r="AR918" s="112"/>
    </row>
    <row r="919" spans="1:44" ht="12.75" customHeight="1" x14ac:dyDescent="0.25">
      <c r="A919" s="236"/>
      <c r="B919" s="236"/>
      <c r="C919" s="298"/>
      <c r="D919" s="300"/>
      <c r="E919" s="300"/>
      <c r="F919" s="300"/>
      <c r="G919" s="300"/>
      <c r="H919" s="300"/>
      <c r="I919" s="236"/>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2"/>
      <c r="AL919" s="112"/>
      <c r="AM919" s="112"/>
      <c r="AN919" s="112"/>
      <c r="AO919" s="112"/>
      <c r="AP919" s="112"/>
      <c r="AQ919" s="112"/>
      <c r="AR919" s="112"/>
    </row>
    <row r="920" spans="1:44" ht="12.75" customHeight="1" x14ac:dyDescent="0.25">
      <c r="A920" s="236"/>
      <c r="B920" s="236"/>
      <c r="C920" s="298"/>
      <c r="D920" s="300"/>
      <c r="E920" s="300"/>
      <c r="F920" s="300"/>
      <c r="G920" s="300"/>
      <c r="H920" s="300"/>
      <c r="I920" s="236"/>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2"/>
      <c r="AL920" s="112"/>
      <c r="AM920" s="112"/>
      <c r="AN920" s="112"/>
      <c r="AO920" s="112"/>
      <c r="AP920" s="112"/>
      <c r="AQ920" s="112"/>
      <c r="AR920" s="112"/>
    </row>
    <row r="921" spans="1:44" ht="12.75" customHeight="1" x14ac:dyDescent="0.25">
      <c r="A921" s="236"/>
      <c r="B921" s="236"/>
      <c r="C921" s="298"/>
      <c r="D921" s="300"/>
      <c r="E921" s="300"/>
      <c r="F921" s="300"/>
      <c r="G921" s="300"/>
      <c r="H921" s="300"/>
      <c r="I921" s="236"/>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2"/>
      <c r="AL921" s="112"/>
      <c r="AM921" s="112"/>
      <c r="AN921" s="112"/>
      <c r="AO921" s="112"/>
      <c r="AP921" s="112"/>
      <c r="AQ921" s="112"/>
      <c r="AR921" s="112"/>
    </row>
    <row r="922" spans="1:44" ht="12.75" customHeight="1" x14ac:dyDescent="0.25">
      <c r="A922" s="236"/>
      <c r="B922" s="236"/>
      <c r="C922" s="298"/>
      <c r="D922" s="300"/>
      <c r="E922" s="300"/>
      <c r="F922" s="300"/>
      <c r="G922" s="300"/>
      <c r="H922" s="300"/>
      <c r="I922" s="236"/>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2"/>
      <c r="AL922" s="112"/>
      <c r="AM922" s="112"/>
      <c r="AN922" s="112"/>
      <c r="AO922" s="112"/>
      <c r="AP922" s="112"/>
      <c r="AQ922" s="112"/>
      <c r="AR922" s="112"/>
    </row>
    <row r="923" spans="1:44" ht="12.75" customHeight="1" x14ac:dyDescent="0.25">
      <c r="A923" s="236"/>
      <c r="B923" s="236"/>
      <c r="C923" s="298"/>
      <c r="D923" s="300"/>
      <c r="E923" s="300"/>
      <c r="F923" s="300"/>
      <c r="G923" s="300"/>
      <c r="H923" s="300"/>
      <c r="I923" s="236"/>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2"/>
      <c r="AL923" s="112"/>
      <c r="AM923" s="112"/>
      <c r="AN923" s="112"/>
      <c r="AO923" s="112"/>
      <c r="AP923" s="112"/>
      <c r="AQ923" s="112"/>
      <c r="AR923" s="112"/>
    </row>
    <row r="924" spans="1:44" ht="12.75" customHeight="1" x14ac:dyDescent="0.25">
      <c r="A924" s="236"/>
      <c r="B924" s="236"/>
      <c r="C924" s="298"/>
      <c r="D924" s="300"/>
      <c r="E924" s="300"/>
      <c r="F924" s="300"/>
      <c r="G924" s="300"/>
      <c r="H924" s="300"/>
      <c r="I924" s="236"/>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2"/>
      <c r="AL924" s="112"/>
      <c r="AM924" s="112"/>
      <c r="AN924" s="112"/>
      <c r="AO924" s="112"/>
      <c r="AP924" s="112"/>
      <c r="AQ924" s="112"/>
      <c r="AR924" s="112"/>
    </row>
    <row r="925" spans="1:44" ht="12.75" customHeight="1" x14ac:dyDescent="0.25">
      <c r="A925" s="236"/>
      <c r="B925" s="236"/>
      <c r="C925" s="298"/>
      <c r="D925" s="300"/>
      <c r="E925" s="300"/>
      <c r="F925" s="300"/>
      <c r="G925" s="300"/>
      <c r="H925" s="300"/>
      <c r="I925" s="236"/>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112"/>
      <c r="AH925" s="112"/>
      <c r="AI925" s="112"/>
      <c r="AJ925" s="112"/>
      <c r="AK925" s="112"/>
      <c r="AL925" s="112"/>
      <c r="AM925" s="112"/>
      <c r="AN925" s="112"/>
      <c r="AO925" s="112"/>
      <c r="AP925" s="112"/>
      <c r="AQ925" s="112"/>
      <c r="AR925" s="112"/>
    </row>
    <row r="926" spans="1:44" ht="12.75" customHeight="1" x14ac:dyDescent="0.25">
      <c r="A926" s="236"/>
      <c r="B926" s="236"/>
      <c r="C926" s="298"/>
      <c r="D926" s="300"/>
      <c r="E926" s="300"/>
      <c r="F926" s="300"/>
      <c r="G926" s="300"/>
      <c r="H926" s="300"/>
      <c r="I926" s="236"/>
      <c r="J926" s="112"/>
      <c r="K926" s="112"/>
      <c r="L926" s="112"/>
      <c r="M926" s="112"/>
      <c r="N926" s="112"/>
      <c r="O926" s="112"/>
      <c r="P926" s="112"/>
      <c r="Q926" s="112"/>
      <c r="R926" s="112"/>
      <c r="S926" s="112"/>
      <c r="T926" s="112"/>
      <c r="U926" s="112"/>
      <c r="V926" s="112"/>
      <c r="W926" s="112"/>
      <c r="X926" s="112"/>
      <c r="Y926" s="112"/>
      <c r="Z926" s="112"/>
      <c r="AA926" s="112"/>
      <c r="AB926" s="112"/>
      <c r="AC926" s="112"/>
      <c r="AD926" s="112"/>
      <c r="AE926" s="112"/>
      <c r="AF926" s="112"/>
      <c r="AG926" s="112"/>
      <c r="AH926" s="112"/>
      <c r="AI926" s="112"/>
      <c r="AJ926" s="112"/>
      <c r="AK926" s="112"/>
      <c r="AL926" s="112"/>
      <c r="AM926" s="112"/>
      <c r="AN926" s="112"/>
      <c r="AO926" s="112"/>
      <c r="AP926" s="112"/>
      <c r="AQ926" s="112"/>
      <c r="AR926" s="112"/>
    </row>
    <row r="927" spans="1:44" ht="12.75" customHeight="1" x14ac:dyDescent="0.25">
      <c r="A927" s="236"/>
      <c r="B927" s="236"/>
      <c r="C927" s="298"/>
      <c r="D927" s="300"/>
      <c r="E927" s="300"/>
      <c r="F927" s="300"/>
      <c r="G927" s="300"/>
      <c r="H927" s="300"/>
      <c r="I927" s="236"/>
      <c r="J927" s="112"/>
      <c r="K927" s="112"/>
      <c r="L927" s="112"/>
      <c r="M927" s="112"/>
      <c r="N927" s="112"/>
      <c r="O927" s="112"/>
      <c r="P927" s="112"/>
      <c r="Q927" s="112"/>
      <c r="R927" s="112"/>
      <c r="S927" s="112"/>
      <c r="T927" s="112"/>
      <c r="U927" s="112"/>
      <c r="V927" s="112"/>
      <c r="W927" s="112"/>
      <c r="X927" s="112"/>
      <c r="Y927" s="112"/>
      <c r="Z927" s="112"/>
      <c r="AA927" s="112"/>
      <c r="AB927" s="112"/>
      <c r="AC927" s="112"/>
      <c r="AD927" s="112"/>
      <c r="AE927" s="112"/>
      <c r="AF927" s="112"/>
      <c r="AG927" s="112"/>
      <c r="AH927" s="112"/>
      <c r="AI927" s="112"/>
      <c r="AJ927" s="112"/>
      <c r="AK927" s="112"/>
      <c r="AL927" s="112"/>
      <c r="AM927" s="112"/>
      <c r="AN927" s="112"/>
      <c r="AO927" s="112"/>
      <c r="AP927" s="112"/>
      <c r="AQ927" s="112"/>
      <c r="AR927" s="112"/>
    </row>
    <row r="928" spans="1:44" ht="12.75" customHeight="1" x14ac:dyDescent="0.25">
      <c r="A928" s="236"/>
      <c r="B928" s="236"/>
      <c r="C928" s="298"/>
      <c r="D928" s="300"/>
      <c r="E928" s="300"/>
      <c r="F928" s="300"/>
      <c r="G928" s="300"/>
      <c r="H928" s="300"/>
      <c r="I928" s="236"/>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2"/>
      <c r="AL928" s="112"/>
      <c r="AM928" s="112"/>
      <c r="AN928" s="112"/>
      <c r="AO928" s="112"/>
      <c r="AP928" s="112"/>
      <c r="AQ928" s="112"/>
      <c r="AR928" s="112"/>
    </row>
    <row r="929" spans="1:44" ht="12.75" customHeight="1" x14ac:dyDescent="0.25">
      <c r="A929" s="236"/>
      <c r="B929" s="236"/>
      <c r="C929" s="298"/>
      <c r="D929" s="300"/>
      <c r="E929" s="300"/>
      <c r="F929" s="300"/>
      <c r="G929" s="300"/>
      <c r="H929" s="300"/>
      <c r="I929" s="236"/>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2"/>
      <c r="AL929" s="112"/>
      <c r="AM929" s="112"/>
      <c r="AN929" s="112"/>
      <c r="AO929" s="112"/>
      <c r="AP929" s="112"/>
      <c r="AQ929" s="112"/>
      <c r="AR929" s="112"/>
    </row>
    <row r="930" spans="1:44" ht="12.75" customHeight="1" x14ac:dyDescent="0.25">
      <c r="A930" s="236"/>
      <c r="B930" s="236"/>
      <c r="C930" s="298"/>
      <c r="D930" s="300"/>
      <c r="E930" s="300"/>
      <c r="F930" s="300"/>
      <c r="G930" s="300"/>
      <c r="H930" s="300"/>
      <c r="I930" s="236"/>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2"/>
      <c r="AL930" s="112"/>
      <c r="AM930" s="112"/>
      <c r="AN930" s="112"/>
      <c r="AO930" s="112"/>
      <c r="AP930" s="112"/>
      <c r="AQ930" s="112"/>
      <c r="AR930" s="112"/>
    </row>
    <row r="931" spans="1:44" ht="12.75" customHeight="1" x14ac:dyDescent="0.25">
      <c r="A931" s="236"/>
      <c r="B931" s="236"/>
      <c r="C931" s="298"/>
      <c r="D931" s="300"/>
      <c r="E931" s="300"/>
      <c r="F931" s="300"/>
      <c r="G931" s="300"/>
      <c r="H931" s="300"/>
      <c r="I931" s="236"/>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2"/>
      <c r="AL931" s="112"/>
      <c r="AM931" s="112"/>
      <c r="AN931" s="112"/>
      <c r="AO931" s="112"/>
      <c r="AP931" s="112"/>
      <c r="AQ931" s="112"/>
      <c r="AR931" s="112"/>
    </row>
    <row r="932" spans="1:44" ht="12.75" customHeight="1" x14ac:dyDescent="0.25">
      <c r="A932" s="236"/>
      <c r="B932" s="236"/>
      <c r="C932" s="298"/>
      <c r="D932" s="300"/>
      <c r="E932" s="300"/>
      <c r="F932" s="300"/>
      <c r="G932" s="300"/>
      <c r="H932" s="300"/>
      <c r="I932" s="236"/>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2"/>
      <c r="AL932" s="112"/>
      <c r="AM932" s="112"/>
      <c r="AN932" s="112"/>
      <c r="AO932" s="112"/>
      <c r="AP932" s="112"/>
      <c r="AQ932" s="112"/>
      <c r="AR932" s="112"/>
    </row>
    <row r="933" spans="1:44" ht="12.75" customHeight="1" x14ac:dyDescent="0.25">
      <c r="A933" s="236"/>
      <c r="B933" s="236"/>
      <c r="C933" s="298"/>
      <c r="D933" s="300"/>
      <c r="E933" s="300"/>
      <c r="F933" s="300"/>
      <c r="G933" s="300"/>
      <c r="H933" s="300"/>
      <c r="I933" s="236"/>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2"/>
      <c r="AL933" s="112"/>
      <c r="AM933" s="112"/>
      <c r="AN933" s="112"/>
      <c r="AO933" s="112"/>
      <c r="AP933" s="112"/>
      <c r="AQ933" s="112"/>
      <c r="AR933" s="112"/>
    </row>
    <row r="934" spans="1:44" ht="12.75" customHeight="1" x14ac:dyDescent="0.25">
      <c r="A934" s="236"/>
      <c r="B934" s="236"/>
      <c r="C934" s="298"/>
      <c r="D934" s="300"/>
      <c r="E934" s="300"/>
      <c r="F934" s="300"/>
      <c r="G934" s="300"/>
      <c r="H934" s="300"/>
      <c r="I934" s="236"/>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2"/>
      <c r="AL934" s="112"/>
      <c r="AM934" s="112"/>
      <c r="AN934" s="112"/>
      <c r="AO934" s="112"/>
      <c r="AP934" s="112"/>
      <c r="AQ934" s="112"/>
      <c r="AR934" s="112"/>
    </row>
    <row r="935" spans="1:44" ht="12.75" customHeight="1" x14ac:dyDescent="0.25">
      <c r="A935" s="236"/>
      <c r="B935" s="236"/>
      <c r="C935" s="298"/>
      <c r="D935" s="300"/>
      <c r="E935" s="300"/>
      <c r="F935" s="300"/>
      <c r="G935" s="300"/>
      <c r="H935" s="300"/>
      <c r="I935" s="236"/>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2"/>
      <c r="AL935" s="112"/>
      <c r="AM935" s="112"/>
      <c r="AN935" s="112"/>
      <c r="AO935" s="112"/>
      <c r="AP935" s="112"/>
      <c r="AQ935" s="112"/>
      <c r="AR935" s="112"/>
    </row>
    <row r="936" spans="1:44" ht="12.75" customHeight="1" x14ac:dyDescent="0.25">
      <c r="A936" s="236"/>
      <c r="B936" s="236"/>
      <c r="C936" s="298"/>
      <c r="D936" s="300"/>
      <c r="E936" s="300"/>
      <c r="F936" s="300"/>
      <c r="G936" s="300"/>
      <c r="H936" s="300"/>
      <c r="I936" s="236"/>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2"/>
      <c r="AL936" s="112"/>
      <c r="AM936" s="112"/>
      <c r="AN936" s="112"/>
      <c r="AO936" s="112"/>
      <c r="AP936" s="112"/>
      <c r="AQ936" s="112"/>
      <c r="AR936" s="112"/>
    </row>
    <row r="937" spans="1:44" ht="12.75" customHeight="1" x14ac:dyDescent="0.25">
      <c r="A937" s="236"/>
      <c r="B937" s="236"/>
      <c r="C937" s="298"/>
      <c r="D937" s="300"/>
      <c r="E937" s="300"/>
      <c r="F937" s="300"/>
      <c r="G937" s="300"/>
      <c r="H937" s="300"/>
      <c r="I937" s="236"/>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2"/>
      <c r="AP937" s="112"/>
      <c r="AQ937" s="112"/>
      <c r="AR937" s="112"/>
    </row>
    <row r="938" spans="1:44" ht="12.75" customHeight="1" x14ac:dyDescent="0.25">
      <c r="A938" s="236"/>
      <c r="B938" s="236"/>
      <c r="C938" s="298"/>
      <c r="D938" s="300"/>
      <c r="E938" s="300"/>
      <c r="F938" s="300"/>
      <c r="G938" s="300"/>
      <c r="H938" s="300"/>
      <c r="I938" s="236"/>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2"/>
      <c r="AL938" s="112"/>
      <c r="AM938" s="112"/>
      <c r="AN938" s="112"/>
      <c r="AO938" s="112"/>
      <c r="AP938" s="112"/>
      <c r="AQ938" s="112"/>
      <c r="AR938" s="112"/>
    </row>
    <row r="939" spans="1:44" ht="12.75" customHeight="1" x14ac:dyDescent="0.25">
      <c r="A939" s="236"/>
      <c r="B939" s="236"/>
      <c r="C939" s="298"/>
      <c r="D939" s="300"/>
      <c r="E939" s="300"/>
      <c r="F939" s="300"/>
      <c r="G939" s="300"/>
      <c r="H939" s="300"/>
      <c r="I939" s="236"/>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2"/>
      <c r="AL939" s="112"/>
      <c r="AM939" s="112"/>
      <c r="AN939" s="112"/>
      <c r="AO939" s="112"/>
      <c r="AP939" s="112"/>
      <c r="AQ939" s="112"/>
      <c r="AR939" s="112"/>
    </row>
    <row r="940" spans="1:44" ht="12.75" customHeight="1" x14ac:dyDescent="0.25">
      <c r="A940" s="236"/>
      <c r="B940" s="236"/>
      <c r="C940" s="298"/>
      <c r="D940" s="300"/>
      <c r="E940" s="300"/>
      <c r="F940" s="300"/>
      <c r="G940" s="300"/>
      <c r="H940" s="300"/>
      <c r="I940" s="236"/>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2"/>
      <c r="AL940" s="112"/>
      <c r="AM940" s="112"/>
      <c r="AN940" s="112"/>
      <c r="AO940" s="112"/>
      <c r="AP940" s="112"/>
      <c r="AQ940" s="112"/>
      <c r="AR940" s="112"/>
    </row>
    <row r="941" spans="1:44" ht="12.75" customHeight="1" x14ac:dyDescent="0.25">
      <c r="A941" s="236"/>
      <c r="B941" s="236"/>
      <c r="C941" s="298"/>
      <c r="D941" s="300"/>
      <c r="E941" s="300"/>
      <c r="F941" s="300"/>
      <c r="G941" s="300"/>
      <c r="H941" s="300"/>
      <c r="I941" s="236"/>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2"/>
      <c r="AL941" s="112"/>
      <c r="AM941" s="112"/>
      <c r="AN941" s="112"/>
      <c r="AO941" s="112"/>
      <c r="AP941" s="112"/>
      <c r="AQ941" s="112"/>
      <c r="AR941" s="112"/>
    </row>
    <row r="942" spans="1:44" ht="12.75" customHeight="1" x14ac:dyDescent="0.25">
      <c r="A942" s="236"/>
      <c r="B942" s="236"/>
      <c r="C942" s="298"/>
      <c r="D942" s="300"/>
      <c r="E942" s="300"/>
      <c r="F942" s="300"/>
      <c r="G942" s="300"/>
      <c r="H942" s="300"/>
      <c r="I942" s="236"/>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2"/>
      <c r="AL942" s="112"/>
      <c r="AM942" s="112"/>
      <c r="AN942" s="112"/>
      <c r="AO942" s="112"/>
      <c r="AP942" s="112"/>
      <c r="AQ942" s="112"/>
      <c r="AR942" s="112"/>
    </row>
    <row r="943" spans="1:44" ht="12.75" customHeight="1" x14ac:dyDescent="0.25">
      <c r="A943" s="236"/>
      <c r="B943" s="236"/>
      <c r="C943" s="298"/>
      <c r="D943" s="300"/>
      <c r="E943" s="300"/>
      <c r="F943" s="300"/>
      <c r="G943" s="300"/>
      <c r="H943" s="300"/>
      <c r="I943" s="236"/>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2"/>
      <c r="AL943" s="112"/>
      <c r="AM943" s="112"/>
      <c r="AN943" s="112"/>
      <c r="AO943" s="112"/>
      <c r="AP943" s="112"/>
      <c r="AQ943" s="112"/>
      <c r="AR943" s="112"/>
    </row>
    <row r="944" spans="1:44" ht="12.75" customHeight="1" x14ac:dyDescent="0.25">
      <c r="A944" s="236"/>
      <c r="B944" s="236"/>
      <c r="C944" s="298"/>
      <c r="D944" s="300"/>
      <c r="E944" s="300"/>
      <c r="F944" s="300"/>
      <c r="G944" s="300"/>
      <c r="H944" s="300"/>
      <c r="I944" s="236"/>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2"/>
      <c r="AL944" s="112"/>
      <c r="AM944" s="112"/>
      <c r="AN944" s="112"/>
      <c r="AO944" s="112"/>
      <c r="AP944" s="112"/>
      <c r="AQ944" s="112"/>
      <c r="AR944" s="112"/>
    </row>
    <row r="945" spans="1:44" ht="12.75" customHeight="1" x14ac:dyDescent="0.25">
      <c r="A945" s="236"/>
      <c r="B945" s="236"/>
      <c r="C945" s="298"/>
      <c r="D945" s="300"/>
      <c r="E945" s="300"/>
      <c r="F945" s="300"/>
      <c r="G945" s="300"/>
      <c r="H945" s="300"/>
      <c r="I945" s="236"/>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2"/>
      <c r="AL945" s="112"/>
      <c r="AM945" s="112"/>
      <c r="AN945" s="112"/>
      <c r="AO945" s="112"/>
      <c r="AP945" s="112"/>
      <c r="AQ945" s="112"/>
      <c r="AR945" s="112"/>
    </row>
    <row r="946" spans="1:44" ht="12.75" customHeight="1" x14ac:dyDescent="0.25">
      <c r="A946" s="236"/>
      <c r="B946" s="236"/>
      <c r="C946" s="298"/>
      <c r="D946" s="300"/>
      <c r="E946" s="300"/>
      <c r="F946" s="300"/>
      <c r="G946" s="300"/>
      <c r="H946" s="300"/>
      <c r="I946" s="236"/>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2"/>
      <c r="AL946" s="112"/>
      <c r="AM946" s="112"/>
      <c r="AN946" s="112"/>
      <c r="AO946" s="112"/>
      <c r="AP946" s="112"/>
      <c r="AQ946" s="112"/>
      <c r="AR946" s="112"/>
    </row>
    <row r="947" spans="1:44" ht="12.75" customHeight="1" x14ac:dyDescent="0.25">
      <c r="A947" s="236"/>
      <c r="B947" s="236"/>
      <c r="C947" s="298"/>
      <c r="D947" s="300"/>
      <c r="E947" s="300"/>
      <c r="F947" s="300"/>
      <c r="G947" s="300"/>
      <c r="H947" s="300"/>
      <c r="I947" s="236"/>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2"/>
      <c r="AL947" s="112"/>
      <c r="AM947" s="112"/>
      <c r="AN947" s="112"/>
      <c r="AO947" s="112"/>
      <c r="AP947" s="112"/>
      <c r="AQ947" s="112"/>
      <c r="AR947" s="112"/>
    </row>
    <row r="948" spans="1:44" ht="12.75" customHeight="1" x14ac:dyDescent="0.25">
      <c r="A948" s="236"/>
      <c r="B948" s="236"/>
      <c r="C948" s="298"/>
      <c r="D948" s="300"/>
      <c r="E948" s="300"/>
      <c r="F948" s="300"/>
      <c r="G948" s="300"/>
      <c r="H948" s="300"/>
      <c r="I948" s="236"/>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2"/>
      <c r="AL948" s="112"/>
      <c r="AM948" s="112"/>
      <c r="AN948" s="112"/>
      <c r="AO948" s="112"/>
      <c r="AP948" s="112"/>
      <c r="AQ948" s="112"/>
      <c r="AR948" s="112"/>
    </row>
    <row r="949" spans="1:44" ht="12.75" customHeight="1" x14ac:dyDescent="0.25">
      <c r="A949" s="236"/>
      <c r="B949" s="236"/>
      <c r="C949" s="298"/>
      <c r="D949" s="300"/>
      <c r="E949" s="300"/>
      <c r="F949" s="300"/>
      <c r="G949" s="300"/>
      <c r="H949" s="300"/>
      <c r="I949" s="236"/>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2"/>
      <c r="AL949" s="112"/>
      <c r="AM949" s="112"/>
      <c r="AN949" s="112"/>
      <c r="AO949" s="112"/>
      <c r="AP949" s="112"/>
      <c r="AQ949" s="112"/>
      <c r="AR949" s="112"/>
    </row>
    <row r="950" spans="1:44" ht="12.75" customHeight="1" x14ac:dyDescent="0.25">
      <c r="A950" s="236"/>
      <c r="B950" s="236"/>
      <c r="C950" s="298"/>
      <c r="D950" s="300"/>
      <c r="E950" s="300"/>
      <c r="F950" s="300"/>
      <c r="G950" s="300"/>
      <c r="H950" s="300"/>
      <c r="I950" s="236"/>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2"/>
      <c r="AL950" s="112"/>
      <c r="AM950" s="112"/>
      <c r="AN950" s="112"/>
      <c r="AO950" s="112"/>
      <c r="AP950" s="112"/>
      <c r="AQ950" s="112"/>
      <c r="AR950" s="112"/>
    </row>
    <row r="951" spans="1:44" ht="12.75" customHeight="1" x14ac:dyDescent="0.25">
      <c r="A951" s="236"/>
      <c r="B951" s="236"/>
      <c r="C951" s="298"/>
      <c r="D951" s="300"/>
      <c r="E951" s="300"/>
      <c r="F951" s="300"/>
      <c r="G951" s="300"/>
      <c r="H951" s="300"/>
      <c r="I951" s="236"/>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2"/>
      <c r="AL951" s="112"/>
      <c r="AM951" s="112"/>
      <c r="AN951" s="112"/>
      <c r="AO951" s="112"/>
      <c r="AP951" s="112"/>
      <c r="AQ951" s="112"/>
      <c r="AR951" s="112"/>
    </row>
    <row r="952" spans="1:44" ht="12.75" customHeight="1" x14ac:dyDescent="0.25">
      <c r="A952" s="236"/>
      <c r="B952" s="236"/>
      <c r="C952" s="298"/>
      <c r="D952" s="300"/>
      <c r="E952" s="300"/>
      <c r="F952" s="300"/>
      <c r="G952" s="300"/>
      <c r="H952" s="300"/>
      <c r="I952" s="236"/>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2"/>
      <c r="AL952" s="112"/>
      <c r="AM952" s="112"/>
      <c r="AN952" s="112"/>
      <c r="AO952" s="112"/>
      <c r="AP952" s="112"/>
      <c r="AQ952" s="112"/>
      <c r="AR952" s="112"/>
    </row>
    <row r="953" spans="1:44" ht="12.75" customHeight="1" x14ac:dyDescent="0.25">
      <c r="A953" s="236"/>
      <c r="B953" s="236"/>
      <c r="C953" s="298"/>
      <c r="D953" s="300"/>
      <c r="E953" s="300"/>
      <c r="F953" s="300"/>
      <c r="G953" s="300"/>
      <c r="H953" s="300"/>
      <c r="I953" s="236"/>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2"/>
      <c r="AL953" s="112"/>
      <c r="AM953" s="112"/>
      <c r="AN953" s="112"/>
      <c r="AO953" s="112"/>
      <c r="AP953" s="112"/>
      <c r="AQ953" s="112"/>
      <c r="AR953" s="112"/>
    </row>
    <row r="954" spans="1:44" ht="12.75" customHeight="1" x14ac:dyDescent="0.25">
      <c r="A954" s="236"/>
      <c r="B954" s="236"/>
      <c r="C954" s="298"/>
      <c r="D954" s="300"/>
      <c r="E954" s="300"/>
      <c r="F954" s="300"/>
      <c r="G954" s="300"/>
      <c r="H954" s="300"/>
      <c r="I954" s="236"/>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2"/>
      <c r="AL954" s="112"/>
      <c r="AM954" s="112"/>
      <c r="AN954" s="112"/>
      <c r="AO954" s="112"/>
      <c r="AP954" s="112"/>
      <c r="AQ954" s="112"/>
      <c r="AR954" s="112"/>
    </row>
    <row r="955" spans="1:44" ht="12.75" customHeight="1" x14ac:dyDescent="0.25">
      <c r="A955" s="236"/>
      <c r="B955" s="236"/>
      <c r="C955" s="298"/>
      <c r="D955" s="300"/>
      <c r="E955" s="300"/>
      <c r="F955" s="300"/>
      <c r="G955" s="300"/>
      <c r="H955" s="300"/>
      <c r="I955" s="236"/>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2"/>
      <c r="AL955" s="112"/>
      <c r="AM955" s="112"/>
      <c r="AN955" s="112"/>
      <c r="AO955" s="112"/>
      <c r="AP955" s="112"/>
      <c r="AQ955" s="112"/>
      <c r="AR955" s="112"/>
    </row>
    <row r="956" spans="1:44" ht="12.75" customHeight="1" x14ac:dyDescent="0.25">
      <c r="A956" s="236"/>
      <c r="B956" s="236"/>
      <c r="C956" s="298"/>
      <c r="D956" s="300"/>
      <c r="E956" s="300"/>
      <c r="F956" s="300"/>
      <c r="G956" s="300"/>
      <c r="H956" s="300"/>
      <c r="I956" s="236"/>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2"/>
      <c r="AL956" s="112"/>
      <c r="AM956" s="112"/>
      <c r="AN956" s="112"/>
      <c r="AO956" s="112"/>
      <c r="AP956" s="112"/>
      <c r="AQ956" s="112"/>
      <c r="AR956" s="112"/>
    </row>
    <row r="957" spans="1:44" ht="12.75" customHeight="1" x14ac:dyDescent="0.25">
      <c r="A957" s="236"/>
      <c r="B957" s="236"/>
      <c r="C957" s="298"/>
      <c r="D957" s="300"/>
      <c r="E957" s="300"/>
      <c r="F957" s="300"/>
      <c r="G957" s="300"/>
      <c r="H957" s="300"/>
      <c r="I957" s="236"/>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2"/>
      <c r="AL957" s="112"/>
      <c r="AM957" s="112"/>
      <c r="AN957" s="112"/>
      <c r="AO957" s="112"/>
      <c r="AP957" s="112"/>
      <c r="AQ957" s="112"/>
      <c r="AR957" s="112"/>
    </row>
    <row r="958" spans="1:44" ht="12.75" customHeight="1" x14ac:dyDescent="0.25">
      <c r="A958" s="236"/>
      <c r="B958" s="236"/>
      <c r="C958" s="298"/>
      <c r="D958" s="300"/>
      <c r="E958" s="300"/>
      <c r="F958" s="300"/>
      <c r="G958" s="300"/>
      <c r="H958" s="300"/>
      <c r="I958" s="236"/>
      <c r="J958" s="112"/>
      <c r="K958" s="112"/>
      <c r="L958" s="112"/>
      <c r="M958" s="112"/>
      <c r="N958" s="112"/>
      <c r="O958" s="112"/>
      <c r="P958" s="112"/>
      <c r="Q958" s="112"/>
      <c r="R958" s="112"/>
      <c r="S958" s="112"/>
      <c r="T958" s="112"/>
      <c r="U958" s="112"/>
      <c r="V958" s="112"/>
      <c r="W958" s="112"/>
      <c r="X958" s="112"/>
      <c r="Y958" s="112"/>
      <c r="Z958" s="112"/>
      <c r="AA958" s="112"/>
      <c r="AB958" s="112"/>
      <c r="AC958" s="112"/>
      <c r="AD958" s="112"/>
      <c r="AE958" s="112"/>
      <c r="AF958" s="112"/>
      <c r="AG958" s="112"/>
      <c r="AH958" s="112"/>
      <c r="AI958" s="112"/>
      <c r="AJ958" s="112"/>
      <c r="AK958" s="112"/>
      <c r="AL958" s="112"/>
      <c r="AM958" s="112"/>
      <c r="AN958" s="112"/>
      <c r="AO958" s="112"/>
      <c r="AP958" s="112"/>
      <c r="AQ958" s="112"/>
      <c r="AR958" s="112"/>
    </row>
    <row r="959" spans="1:44" ht="12.75" customHeight="1" x14ac:dyDescent="0.25">
      <c r="A959" s="236"/>
      <c r="B959" s="236"/>
      <c r="C959" s="298"/>
      <c r="D959" s="300"/>
      <c r="E959" s="300"/>
      <c r="F959" s="300"/>
      <c r="G959" s="300"/>
      <c r="H959" s="300"/>
      <c r="I959" s="236"/>
      <c r="J959" s="112"/>
      <c r="K959" s="112"/>
      <c r="L959" s="112"/>
      <c r="M959" s="112"/>
      <c r="N959" s="112"/>
      <c r="O959" s="112"/>
      <c r="P959" s="112"/>
      <c r="Q959" s="112"/>
      <c r="R959" s="112"/>
      <c r="S959" s="112"/>
      <c r="T959" s="112"/>
      <c r="U959" s="112"/>
      <c r="V959" s="112"/>
      <c r="W959" s="112"/>
      <c r="X959" s="112"/>
      <c r="Y959" s="112"/>
      <c r="Z959" s="112"/>
      <c r="AA959" s="112"/>
      <c r="AB959" s="112"/>
      <c r="AC959" s="112"/>
      <c r="AD959" s="112"/>
      <c r="AE959" s="112"/>
      <c r="AF959" s="112"/>
      <c r="AG959" s="112"/>
      <c r="AH959" s="112"/>
      <c r="AI959" s="112"/>
      <c r="AJ959" s="112"/>
      <c r="AK959" s="112"/>
      <c r="AL959" s="112"/>
      <c r="AM959" s="112"/>
      <c r="AN959" s="112"/>
      <c r="AO959" s="112"/>
      <c r="AP959" s="112"/>
      <c r="AQ959" s="112"/>
      <c r="AR959" s="112"/>
    </row>
    <row r="960" spans="1:44" ht="12.75" customHeight="1" x14ac:dyDescent="0.25">
      <c r="A960" s="236"/>
      <c r="B960" s="236"/>
      <c r="C960" s="298"/>
      <c r="D960" s="300"/>
      <c r="E960" s="300"/>
      <c r="F960" s="300"/>
      <c r="G960" s="300"/>
      <c r="H960" s="300"/>
      <c r="I960" s="236"/>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112"/>
      <c r="AH960" s="112"/>
      <c r="AI960" s="112"/>
      <c r="AJ960" s="112"/>
      <c r="AK960" s="112"/>
      <c r="AL960" s="112"/>
      <c r="AM960" s="112"/>
      <c r="AN960" s="112"/>
      <c r="AO960" s="112"/>
      <c r="AP960" s="112"/>
      <c r="AQ960" s="112"/>
      <c r="AR960" s="112"/>
    </row>
    <row r="961" spans="1:44" ht="12.75" customHeight="1" x14ac:dyDescent="0.25">
      <c r="A961" s="236"/>
      <c r="B961" s="236"/>
      <c r="C961" s="298"/>
      <c r="D961" s="300"/>
      <c r="E961" s="300"/>
      <c r="F961" s="300"/>
      <c r="G961" s="300"/>
      <c r="H961" s="300"/>
      <c r="I961" s="236"/>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2"/>
      <c r="AL961" s="112"/>
      <c r="AM961" s="112"/>
      <c r="AN961" s="112"/>
      <c r="AO961" s="112"/>
      <c r="AP961" s="112"/>
      <c r="AQ961" s="112"/>
      <c r="AR961" s="112"/>
    </row>
    <row r="962" spans="1:44" ht="12.75" customHeight="1" x14ac:dyDescent="0.25">
      <c r="A962" s="236"/>
      <c r="B962" s="236"/>
      <c r="C962" s="298"/>
      <c r="D962" s="300"/>
      <c r="E962" s="300"/>
      <c r="F962" s="300"/>
      <c r="G962" s="300"/>
      <c r="H962" s="300"/>
      <c r="I962" s="236"/>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2"/>
      <c r="AL962" s="112"/>
      <c r="AM962" s="112"/>
      <c r="AN962" s="112"/>
      <c r="AO962" s="112"/>
      <c r="AP962" s="112"/>
      <c r="AQ962" s="112"/>
      <c r="AR962" s="112"/>
    </row>
    <row r="963" spans="1:44" ht="12.75" customHeight="1" x14ac:dyDescent="0.25">
      <c r="A963" s="236"/>
      <c r="B963" s="236"/>
      <c r="C963" s="298"/>
      <c r="D963" s="300"/>
      <c r="E963" s="300"/>
      <c r="F963" s="300"/>
      <c r="G963" s="300"/>
      <c r="H963" s="300"/>
      <c r="I963" s="236"/>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2"/>
      <c r="AL963" s="112"/>
      <c r="AM963" s="112"/>
      <c r="AN963" s="112"/>
      <c r="AO963" s="112"/>
      <c r="AP963" s="112"/>
      <c r="AQ963" s="112"/>
      <c r="AR963" s="112"/>
    </row>
    <row r="964" spans="1:44" ht="12.75" customHeight="1" x14ac:dyDescent="0.25">
      <c r="A964" s="236"/>
      <c r="B964" s="236"/>
      <c r="C964" s="298"/>
      <c r="D964" s="300"/>
      <c r="E964" s="300"/>
      <c r="F964" s="300"/>
      <c r="G964" s="300"/>
      <c r="H964" s="300"/>
      <c r="I964" s="236"/>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2"/>
      <c r="AL964" s="112"/>
      <c r="AM964" s="112"/>
      <c r="AN964" s="112"/>
      <c r="AO964" s="112"/>
      <c r="AP964" s="112"/>
      <c r="AQ964" s="112"/>
      <c r="AR964" s="112"/>
    </row>
    <row r="965" spans="1:44" ht="12.75" customHeight="1" x14ac:dyDescent="0.25">
      <c r="A965" s="236"/>
      <c r="B965" s="236"/>
      <c r="C965" s="298"/>
      <c r="D965" s="300"/>
      <c r="E965" s="300"/>
      <c r="F965" s="300"/>
      <c r="G965" s="300"/>
      <c r="H965" s="300"/>
      <c r="I965" s="236"/>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2"/>
      <c r="AL965" s="112"/>
      <c r="AM965" s="112"/>
      <c r="AN965" s="112"/>
      <c r="AO965" s="112"/>
      <c r="AP965" s="112"/>
      <c r="AQ965" s="112"/>
      <c r="AR965" s="112"/>
    </row>
    <row r="966" spans="1:44" ht="12.75" customHeight="1" x14ac:dyDescent="0.25">
      <c r="A966" s="236"/>
      <c r="B966" s="236"/>
      <c r="C966" s="298"/>
      <c r="D966" s="300"/>
      <c r="E966" s="300"/>
      <c r="F966" s="300"/>
      <c r="G966" s="300"/>
      <c r="H966" s="300"/>
      <c r="I966" s="236"/>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2"/>
      <c r="AL966" s="112"/>
      <c r="AM966" s="112"/>
      <c r="AN966" s="112"/>
      <c r="AO966" s="112"/>
      <c r="AP966" s="112"/>
      <c r="AQ966" s="112"/>
      <c r="AR966" s="112"/>
    </row>
    <row r="967" spans="1:44" ht="12.75" customHeight="1" x14ac:dyDescent="0.25">
      <c r="A967" s="236"/>
      <c r="B967" s="236"/>
      <c r="C967" s="298"/>
      <c r="D967" s="300"/>
      <c r="E967" s="300"/>
      <c r="F967" s="300"/>
      <c r="G967" s="300"/>
      <c r="H967" s="300"/>
      <c r="I967" s="236"/>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2"/>
      <c r="AL967" s="112"/>
      <c r="AM967" s="112"/>
      <c r="AN967" s="112"/>
      <c r="AO967" s="112"/>
      <c r="AP967" s="112"/>
      <c r="AQ967" s="112"/>
      <c r="AR967" s="112"/>
    </row>
    <row r="968" spans="1:44" ht="12.75" customHeight="1" x14ac:dyDescent="0.25">
      <c r="A968" s="236"/>
      <c r="B968" s="236"/>
      <c r="C968" s="298"/>
      <c r="D968" s="300"/>
      <c r="E968" s="300"/>
      <c r="F968" s="300"/>
      <c r="G968" s="300"/>
      <c r="H968" s="300"/>
      <c r="I968" s="236"/>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2"/>
      <c r="AL968" s="112"/>
      <c r="AM968" s="112"/>
      <c r="AN968" s="112"/>
      <c r="AO968" s="112"/>
      <c r="AP968" s="112"/>
      <c r="AQ968" s="112"/>
      <c r="AR968" s="112"/>
    </row>
    <row r="969" spans="1:44" ht="12.75" customHeight="1" x14ac:dyDescent="0.25">
      <c r="A969" s="236"/>
      <c r="B969" s="236"/>
      <c r="C969" s="298"/>
      <c r="D969" s="300"/>
      <c r="E969" s="300"/>
      <c r="F969" s="300"/>
      <c r="G969" s="300"/>
      <c r="H969" s="300"/>
      <c r="I969" s="236"/>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2"/>
      <c r="AL969" s="112"/>
      <c r="AM969" s="112"/>
      <c r="AN969" s="112"/>
      <c r="AO969" s="112"/>
      <c r="AP969" s="112"/>
      <c r="AQ969" s="112"/>
      <c r="AR969" s="112"/>
    </row>
    <row r="970" spans="1:44" ht="12.75" customHeight="1" x14ac:dyDescent="0.25">
      <c r="A970" s="236"/>
      <c r="B970" s="236"/>
      <c r="C970" s="298"/>
      <c r="D970" s="300"/>
      <c r="E970" s="300"/>
      <c r="F970" s="300"/>
      <c r="G970" s="300"/>
      <c r="H970" s="300"/>
      <c r="I970" s="236"/>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2"/>
      <c r="AL970" s="112"/>
      <c r="AM970" s="112"/>
      <c r="AN970" s="112"/>
      <c r="AO970" s="112"/>
      <c r="AP970" s="112"/>
      <c r="AQ970" s="112"/>
      <c r="AR970" s="112"/>
    </row>
    <row r="971" spans="1:44" ht="12.75" customHeight="1" x14ac:dyDescent="0.25">
      <c r="A971" s="236"/>
      <c r="B971" s="236"/>
      <c r="C971" s="298"/>
      <c r="D971" s="300"/>
      <c r="E971" s="300"/>
      <c r="F971" s="300"/>
      <c r="G971" s="300"/>
      <c r="H971" s="300"/>
      <c r="I971" s="236"/>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2"/>
      <c r="AL971" s="112"/>
      <c r="AM971" s="112"/>
      <c r="AN971" s="112"/>
      <c r="AO971" s="112"/>
      <c r="AP971" s="112"/>
      <c r="AQ971" s="112"/>
      <c r="AR971" s="112"/>
    </row>
    <row r="972" spans="1:44" ht="12.75" customHeight="1" x14ac:dyDescent="0.25">
      <c r="A972" s="236"/>
      <c r="B972" s="236"/>
      <c r="C972" s="298"/>
      <c r="D972" s="300"/>
      <c r="E972" s="300"/>
      <c r="F972" s="300"/>
      <c r="G972" s="300"/>
      <c r="H972" s="300"/>
      <c r="I972" s="236"/>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2"/>
      <c r="AL972" s="112"/>
      <c r="AM972" s="112"/>
      <c r="AN972" s="112"/>
      <c r="AO972" s="112"/>
      <c r="AP972" s="112"/>
      <c r="AQ972" s="112"/>
      <c r="AR972" s="112"/>
    </row>
    <row r="973" spans="1:44" ht="12.75" customHeight="1" x14ac:dyDescent="0.25">
      <c r="A973" s="236"/>
      <c r="B973" s="236"/>
      <c r="C973" s="298"/>
      <c r="D973" s="300"/>
      <c r="E973" s="300"/>
      <c r="F973" s="300"/>
      <c r="G973" s="300"/>
      <c r="H973" s="300"/>
      <c r="I973" s="236"/>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2"/>
      <c r="AL973" s="112"/>
      <c r="AM973" s="112"/>
      <c r="AN973" s="112"/>
      <c r="AO973" s="112"/>
      <c r="AP973" s="112"/>
      <c r="AQ973" s="112"/>
      <c r="AR973" s="112"/>
    </row>
    <row r="974" spans="1:44" ht="12.75" customHeight="1" x14ac:dyDescent="0.25">
      <c r="A974" s="236"/>
      <c r="B974" s="236"/>
      <c r="C974" s="298"/>
      <c r="D974" s="300"/>
      <c r="E974" s="300"/>
      <c r="F974" s="300"/>
      <c r="G974" s="300"/>
      <c r="H974" s="300"/>
      <c r="I974" s="236"/>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2"/>
      <c r="AL974" s="112"/>
      <c r="AM974" s="112"/>
      <c r="AN974" s="112"/>
      <c r="AO974" s="112"/>
      <c r="AP974" s="112"/>
      <c r="AQ974" s="112"/>
      <c r="AR974" s="112"/>
    </row>
    <row r="975" spans="1:44" ht="12.75" customHeight="1" x14ac:dyDescent="0.25">
      <c r="A975" s="236"/>
      <c r="B975" s="236"/>
      <c r="C975" s="298"/>
      <c r="D975" s="300"/>
      <c r="E975" s="300"/>
      <c r="F975" s="300"/>
      <c r="G975" s="300"/>
      <c r="H975" s="300"/>
      <c r="I975" s="236"/>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2"/>
      <c r="AL975" s="112"/>
      <c r="AM975" s="112"/>
      <c r="AN975" s="112"/>
      <c r="AO975" s="112"/>
      <c r="AP975" s="112"/>
      <c r="AQ975" s="112"/>
      <c r="AR975" s="112"/>
    </row>
    <row r="976" spans="1:44" ht="12.75" customHeight="1" x14ac:dyDescent="0.25">
      <c r="A976" s="236"/>
      <c r="B976" s="236"/>
      <c r="C976" s="298"/>
      <c r="D976" s="300"/>
      <c r="E976" s="300"/>
      <c r="F976" s="300"/>
      <c r="G976" s="300"/>
      <c r="H976" s="300"/>
      <c r="I976" s="236"/>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2"/>
      <c r="AL976" s="112"/>
      <c r="AM976" s="112"/>
      <c r="AN976" s="112"/>
      <c r="AO976" s="112"/>
      <c r="AP976" s="112"/>
      <c r="AQ976" s="112"/>
      <c r="AR976" s="112"/>
    </row>
    <row r="977" spans="1:44" ht="12.75" customHeight="1" x14ac:dyDescent="0.25">
      <c r="A977" s="236"/>
      <c r="B977" s="236"/>
      <c r="C977" s="298"/>
      <c r="D977" s="300"/>
      <c r="E977" s="300"/>
      <c r="F977" s="300"/>
      <c r="G977" s="300"/>
      <c r="H977" s="300"/>
      <c r="I977" s="236"/>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2"/>
      <c r="AL977" s="112"/>
      <c r="AM977" s="112"/>
      <c r="AN977" s="112"/>
      <c r="AO977" s="112"/>
      <c r="AP977" s="112"/>
      <c r="AQ977" s="112"/>
      <c r="AR977" s="112"/>
    </row>
    <row r="978" spans="1:44" ht="12.75" customHeight="1" x14ac:dyDescent="0.25">
      <c r="A978" s="236"/>
      <c r="B978" s="236"/>
      <c r="C978" s="298"/>
      <c r="D978" s="300"/>
      <c r="E978" s="300"/>
      <c r="F978" s="300"/>
      <c r="G978" s="300"/>
      <c r="H978" s="300"/>
      <c r="I978" s="236"/>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2"/>
      <c r="AL978" s="112"/>
      <c r="AM978" s="112"/>
      <c r="AN978" s="112"/>
      <c r="AO978" s="112"/>
      <c r="AP978" s="112"/>
      <c r="AQ978" s="112"/>
      <c r="AR978" s="112"/>
    </row>
    <row r="979" spans="1:44" ht="12.75" customHeight="1" x14ac:dyDescent="0.25">
      <c r="A979" s="236"/>
      <c r="B979" s="236"/>
      <c r="C979" s="298"/>
      <c r="D979" s="300"/>
      <c r="E979" s="300"/>
      <c r="F979" s="300"/>
      <c r="G979" s="300"/>
      <c r="H979" s="300"/>
      <c r="I979" s="236"/>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2"/>
      <c r="AL979" s="112"/>
      <c r="AM979" s="112"/>
      <c r="AN979" s="112"/>
      <c r="AO979" s="112"/>
      <c r="AP979" s="112"/>
      <c r="AQ979" s="112"/>
      <c r="AR979" s="112"/>
    </row>
    <row r="980" spans="1:44" ht="12.75" customHeight="1" x14ac:dyDescent="0.25">
      <c r="A980" s="236"/>
      <c r="B980" s="236"/>
      <c r="C980" s="298"/>
      <c r="D980" s="300"/>
      <c r="E980" s="300"/>
      <c r="F980" s="300"/>
      <c r="G980" s="300"/>
      <c r="H980" s="300"/>
      <c r="I980" s="236"/>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2"/>
      <c r="AL980" s="112"/>
      <c r="AM980" s="112"/>
      <c r="AN980" s="112"/>
      <c r="AO980" s="112"/>
      <c r="AP980" s="112"/>
      <c r="AQ980" s="112"/>
      <c r="AR980" s="112"/>
    </row>
    <row r="981" spans="1:44" ht="12.75" customHeight="1" x14ac:dyDescent="0.25">
      <c r="A981" s="236"/>
      <c r="B981" s="236"/>
      <c r="C981" s="298"/>
      <c r="D981" s="300"/>
      <c r="E981" s="300"/>
      <c r="F981" s="300"/>
      <c r="G981" s="300"/>
      <c r="H981" s="300"/>
      <c r="I981" s="236"/>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2"/>
      <c r="AL981" s="112"/>
      <c r="AM981" s="112"/>
      <c r="AN981" s="112"/>
      <c r="AO981" s="112"/>
      <c r="AP981" s="112"/>
      <c r="AQ981" s="112"/>
      <c r="AR981" s="112"/>
    </row>
    <row r="982" spans="1:44" ht="12.75" customHeight="1" x14ac:dyDescent="0.25">
      <c r="A982" s="236"/>
      <c r="B982" s="236"/>
      <c r="C982" s="298"/>
      <c r="D982" s="300"/>
      <c r="E982" s="300"/>
      <c r="F982" s="300"/>
      <c r="G982" s="300"/>
      <c r="H982" s="300"/>
      <c r="I982" s="236"/>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2"/>
      <c r="AL982" s="112"/>
      <c r="AM982" s="112"/>
      <c r="AN982" s="112"/>
      <c r="AO982" s="112"/>
      <c r="AP982" s="112"/>
      <c r="AQ982" s="112"/>
      <c r="AR982" s="112"/>
    </row>
    <row r="983" spans="1:44" ht="12.75" customHeight="1" x14ac:dyDescent="0.25">
      <c r="A983" s="236"/>
      <c r="B983" s="236"/>
      <c r="C983" s="298"/>
      <c r="D983" s="300"/>
      <c r="E983" s="300"/>
      <c r="F983" s="300"/>
      <c r="G983" s="300"/>
      <c r="H983" s="300"/>
      <c r="I983" s="236"/>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2"/>
      <c r="AL983" s="112"/>
      <c r="AM983" s="112"/>
      <c r="AN983" s="112"/>
      <c r="AO983" s="112"/>
      <c r="AP983" s="112"/>
      <c r="AQ983" s="112"/>
      <c r="AR983" s="112"/>
    </row>
    <row r="984" spans="1:44" ht="12.75" customHeight="1" x14ac:dyDescent="0.25">
      <c r="A984" s="236"/>
      <c r="B984" s="236"/>
      <c r="C984" s="298"/>
      <c r="D984" s="300"/>
      <c r="E984" s="300"/>
      <c r="F984" s="300"/>
      <c r="G984" s="300"/>
      <c r="H984" s="300"/>
      <c r="I984" s="236"/>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2"/>
      <c r="AL984" s="112"/>
      <c r="AM984" s="112"/>
      <c r="AN984" s="112"/>
      <c r="AO984" s="112"/>
      <c r="AP984" s="112"/>
      <c r="AQ984" s="112"/>
      <c r="AR984" s="112"/>
    </row>
    <row r="985" spans="1:44" ht="12.75" customHeight="1" x14ac:dyDescent="0.25">
      <c r="A985" s="236"/>
      <c r="B985" s="236"/>
      <c r="C985" s="298"/>
      <c r="D985" s="300"/>
      <c r="E985" s="300"/>
      <c r="F985" s="300"/>
      <c r="G985" s="300"/>
      <c r="H985" s="300"/>
      <c r="I985" s="236"/>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2"/>
      <c r="AL985" s="112"/>
      <c r="AM985" s="112"/>
      <c r="AN985" s="112"/>
      <c r="AO985" s="112"/>
      <c r="AP985" s="112"/>
      <c r="AQ985" s="112"/>
      <c r="AR985" s="112"/>
    </row>
    <row r="986" spans="1:44" ht="12.75" customHeight="1" x14ac:dyDescent="0.25">
      <c r="A986" s="236"/>
      <c r="B986" s="236"/>
      <c r="C986" s="298"/>
      <c r="D986" s="300"/>
      <c r="E986" s="300"/>
      <c r="F986" s="300"/>
      <c r="G986" s="300"/>
      <c r="H986" s="300"/>
      <c r="I986" s="236"/>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2"/>
      <c r="AL986" s="112"/>
      <c r="AM986" s="112"/>
      <c r="AN986" s="112"/>
      <c r="AO986" s="112"/>
      <c r="AP986" s="112"/>
      <c r="AQ986" s="112"/>
      <c r="AR986" s="112"/>
    </row>
    <row r="987" spans="1:44" ht="12.75" customHeight="1" x14ac:dyDescent="0.25">
      <c r="A987" s="236"/>
      <c r="B987" s="236"/>
      <c r="C987" s="298"/>
      <c r="D987" s="300"/>
      <c r="E987" s="300"/>
      <c r="F987" s="300"/>
      <c r="G987" s="300"/>
      <c r="H987" s="300"/>
      <c r="I987" s="236"/>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2"/>
      <c r="AL987" s="112"/>
      <c r="AM987" s="112"/>
      <c r="AN987" s="112"/>
      <c r="AO987" s="112"/>
      <c r="AP987" s="112"/>
      <c r="AQ987" s="112"/>
      <c r="AR987" s="112"/>
    </row>
    <row r="988" spans="1:44" ht="12.75" customHeight="1" x14ac:dyDescent="0.25">
      <c r="A988" s="236"/>
      <c r="B988" s="236"/>
      <c r="C988" s="298"/>
      <c r="D988" s="300"/>
      <c r="E988" s="300"/>
      <c r="F988" s="300"/>
      <c r="G988" s="300"/>
      <c r="H988" s="300"/>
      <c r="I988" s="236"/>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2"/>
      <c r="AL988" s="112"/>
      <c r="AM988" s="112"/>
      <c r="AN988" s="112"/>
      <c r="AO988" s="112"/>
      <c r="AP988" s="112"/>
      <c r="AQ988" s="112"/>
      <c r="AR988" s="112"/>
    </row>
    <row r="989" spans="1:44" ht="12.75" customHeight="1" x14ac:dyDescent="0.25">
      <c r="A989" s="236"/>
      <c r="B989" s="236"/>
      <c r="C989" s="298"/>
      <c r="D989" s="300"/>
      <c r="E989" s="300"/>
      <c r="F989" s="300"/>
      <c r="G989" s="300"/>
      <c r="H989" s="300"/>
      <c r="I989" s="236"/>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2"/>
      <c r="AL989" s="112"/>
      <c r="AM989" s="112"/>
      <c r="AN989" s="112"/>
      <c r="AO989" s="112"/>
      <c r="AP989" s="112"/>
      <c r="AQ989" s="112"/>
      <c r="AR989" s="112"/>
    </row>
    <row r="990" spans="1:44" ht="12.75" customHeight="1" x14ac:dyDescent="0.25">
      <c r="A990" s="236"/>
      <c r="B990" s="236"/>
      <c r="C990" s="298"/>
      <c r="D990" s="300"/>
      <c r="E990" s="300"/>
      <c r="F990" s="300"/>
      <c r="G990" s="300"/>
      <c r="H990" s="300"/>
      <c r="I990" s="236"/>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2"/>
      <c r="AL990" s="112"/>
      <c r="AM990" s="112"/>
      <c r="AN990" s="112"/>
      <c r="AO990" s="112"/>
      <c r="AP990" s="112"/>
      <c r="AQ990" s="112"/>
      <c r="AR990" s="112"/>
    </row>
    <row r="991" spans="1:44" ht="12.75" customHeight="1" x14ac:dyDescent="0.25">
      <c r="A991" s="236"/>
      <c r="B991" s="236"/>
      <c r="C991" s="298"/>
      <c r="D991" s="300"/>
      <c r="E991" s="300"/>
      <c r="F991" s="300"/>
      <c r="G991" s="300"/>
      <c r="H991" s="300"/>
      <c r="I991" s="236"/>
      <c r="J991" s="112"/>
      <c r="K991" s="112"/>
      <c r="L991" s="112"/>
      <c r="M991" s="112"/>
      <c r="N991" s="112"/>
      <c r="O991" s="112"/>
      <c r="P991" s="112"/>
      <c r="Q991" s="112"/>
      <c r="R991" s="112"/>
      <c r="S991" s="112"/>
      <c r="T991" s="112"/>
      <c r="U991" s="112"/>
      <c r="V991" s="112"/>
      <c r="W991" s="112"/>
      <c r="X991" s="112"/>
      <c r="Y991" s="112"/>
      <c r="Z991" s="112"/>
      <c r="AA991" s="112"/>
      <c r="AB991" s="112"/>
      <c r="AC991" s="112"/>
      <c r="AD991" s="112"/>
      <c r="AE991" s="112"/>
      <c r="AF991" s="112"/>
      <c r="AG991" s="112"/>
      <c r="AH991" s="112"/>
      <c r="AI991" s="112"/>
      <c r="AJ991" s="112"/>
      <c r="AK991" s="112"/>
      <c r="AL991" s="112"/>
      <c r="AM991" s="112"/>
      <c r="AN991" s="112"/>
      <c r="AO991" s="112"/>
      <c r="AP991" s="112"/>
      <c r="AQ991" s="112"/>
      <c r="AR991" s="112"/>
    </row>
    <row r="992" spans="1:44" ht="12.75" customHeight="1" x14ac:dyDescent="0.25">
      <c r="A992" s="236"/>
      <c r="B992" s="236"/>
      <c r="C992" s="298"/>
      <c r="D992" s="300"/>
      <c r="E992" s="300"/>
      <c r="F992" s="300"/>
      <c r="G992" s="300"/>
      <c r="H992" s="300"/>
      <c r="I992" s="236"/>
      <c r="J992" s="112"/>
      <c r="K992" s="112"/>
      <c r="L992" s="112"/>
      <c r="M992" s="112"/>
      <c r="N992" s="112"/>
      <c r="O992" s="112"/>
      <c r="P992" s="112"/>
      <c r="Q992" s="112"/>
      <c r="R992" s="112"/>
      <c r="S992" s="112"/>
      <c r="T992" s="112"/>
      <c r="U992" s="112"/>
      <c r="V992" s="112"/>
      <c r="W992" s="112"/>
      <c r="X992" s="112"/>
      <c r="Y992" s="112"/>
      <c r="Z992" s="112"/>
      <c r="AA992" s="112"/>
      <c r="AB992" s="112"/>
      <c r="AC992" s="112"/>
      <c r="AD992" s="112"/>
      <c r="AE992" s="112"/>
      <c r="AF992" s="112"/>
      <c r="AG992" s="112"/>
      <c r="AH992" s="112"/>
      <c r="AI992" s="112"/>
      <c r="AJ992" s="112"/>
      <c r="AK992" s="112"/>
      <c r="AL992" s="112"/>
      <c r="AM992" s="112"/>
      <c r="AN992" s="112"/>
      <c r="AO992" s="112"/>
      <c r="AP992" s="112"/>
      <c r="AQ992" s="112"/>
      <c r="AR992" s="112"/>
    </row>
    <row r="993" spans="1:44" ht="12.75" customHeight="1" x14ac:dyDescent="0.25">
      <c r="A993" s="236"/>
      <c r="B993" s="236"/>
      <c r="C993" s="298"/>
      <c r="D993" s="300"/>
      <c r="E993" s="300"/>
      <c r="F993" s="300"/>
      <c r="G993" s="300"/>
      <c r="H993" s="300"/>
      <c r="I993" s="236"/>
      <c r="J993" s="112"/>
      <c r="K993" s="112"/>
      <c r="L993" s="112"/>
      <c r="M993" s="112"/>
      <c r="N993" s="112"/>
      <c r="O993" s="112"/>
      <c r="P993" s="112"/>
      <c r="Q993" s="112"/>
      <c r="R993" s="112"/>
      <c r="S993" s="112"/>
      <c r="T993" s="112"/>
      <c r="U993" s="112"/>
      <c r="V993" s="112"/>
      <c r="W993" s="112"/>
      <c r="X993" s="112"/>
      <c r="Y993" s="112"/>
      <c r="Z993" s="112"/>
      <c r="AA993" s="112"/>
      <c r="AB993" s="112"/>
      <c r="AC993" s="112"/>
      <c r="AD993" s="112"/>
      <c r="AE993" s="112"/>
      <c r="AF993" s="112"/>
      <c r="AG993" s="112"/>
      <c r="AH993" s="112"/>
      <c r="AI993" s="112"/>
      <c r="AJ993" s="112"/>
      <c r="AK993" s="112"/>
      <c r="AL993" s="112"/>
      <c r="AM993" s="112"/>
      <c r="AN993" s="112"/>
      <c r="AO993" s="112"/>
      <c r="AP993" s="112"/>
      <c r="AQ993" s="112"/>
      <c r="AR993" s="112"/>
    </row>
    <row r="994" spans="1:44" ht="12.75" customHeight="1" x14ac:dyDescent="0.25">
      <c r="A994" s="236"/>
      <c r="B994" s="236"/>
      <c r="C994" s="298"/>
      <c r="D994" s="300"/>
      <c r="E994" s="300"/>
      <c r="F994" s="300"/>
      <c r="G994" s="300"/>
      <c r="H994" s="300"/>
      <c r="I994" s="236"/>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2"/>
      <c r="AL994" s="112"/>
      <c r="AM994" s="112"/>
      <c r="AN994" s="112"/>
      <c r="AO994" s="112"/>
      <c r="AP994" s="112"/>
      <c r="AQ994" s="112"/>
      <c r="AR994" s="112"/>
    </row>
    <row r="995" spans="1:44" ht="12.75" customHeight="1" x14ac:dyDescent="0.25">
      <c r="A995" s="236"/>
      <c r="B995" s="236"/>
      <c r="C995" s="298"/>
      <c r="D995" s="300"/>
      <c r="E995" s="300"/>
      <c r="F995" s="300"/>
      <c r="G995" s="300"/>
      <c r="H995" s="300"/>
      <c r="I995" s="236"/>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2"/>
      <c r="AL995" s="112"/>
      <c r="AM995" s="112"/>
      <c r="AN995" s="112"/>
      <c r="AO995" s="112"/>
      <c r="AP995" s="112"/>
      <c r="AQ995" s="112"/>
      <c r="AR995" s="112"/>
    </row>
    <row r="996" spans="1:44" ht="12.75" customHeight="1" x14ac:dyDescent="0.25">
      <c r="A996" s="236"/>
      <c r="B996" s="236"/>
      <c r="C996" s="298"/>
      <c r="D996" s="300"/>
      <c r="E996" s="300"/>
      <c r="F996" s="300"/>
      <c r="G996" s="300"/>
      <c r="H996" s="300"/>
      <c r="I996" s="236"/>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2"/>
      <c r="AL996" s="112"/>
      <c r="AM996" s="112"/>
      <c r="AN996" s="112"/>
      <c r="AO996" s="112"/>
      <c r="AP996" s="112"/>
      <c r="AQ996" s="112"/>
      <c r="AR996" s="112"/>
    </row>
    <row r="997" spans="1:44" ht="12.75" customHeight="1" x14ac:dyDescent="0.25">
      <c r="A997" s="236"/>
      <c r="B997" s="236"/>
      <c r="C997" s="298"/>
      <c r="D997" s="300"/>
      <c r="E997" s="300"/>
      <c r="F997" s="300"/>
      <c r="G997" s="300"/>
      <c r="H997" s="300"/>
      <c r="I997" s="236"/>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2"/>
      <c r="AL997" s="112"/>
      <c r="AM997" s="112"/>
      <c r="AN997" s="112"/>
      <c r="AO997" s="112"/>
      <c r="AP997" s="112"/>
      <c r="AQ997" s="112"/>
      <c r="AR997" s="112"/>
    </row>
    <row r="998" spans="1:44" ht="12.75" customHeight="1" x14ac:dyDescent="0.25">
      <c r="A998" s="236"/>
      <c r="B998" s="236"/>
      <c r="C998" s="298"/>
      <c r="D998" s="300"/>
      <c r="E998" s="300"/>
      <c r="F998" s="300"/>
      <c r="G998" s="300"/>
      <c r="H998" s="300"/>
      <c r="I998" s="236"/>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2"/>
      <c r="AL998" s="112"/>
      <c r="AM998" s="112"/>
      <c r="AN998" s="112"/>
      <c r="AO998" s="112"/>
      <c r="AP998" s="112"/>
      <c r="AQ998" s="112"/>
      <c r="AR998" s="112"/>
    </row>
    <row r="999" spans="1:44" ht="12.75" customHeight="1" x14ac:dyDescent="0.25">
      <c r="A999" s="236"/>
      <c r="B999" s="236"/>
      <c r="C999" s="298"/>
      <c r="D999" s="300"/>
      <c r="E999" s="300"/>
      <c r="F999" s="300"/>
      <c r="G999" s="300"/>
      <c r="H999" s="300"/>
      <c r="I999" s="236"/>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2"/>
      <c r="AL999" s="112"/>
      <c r="AM999" s="112"/>
      <c r="AN999" s="112"/>
      <c r="AO999" s="112"/>
      <c r="AP999" s="112"/>
      <c r="AQ999" s="112"/>
      <c r="AR999" s="112"/>
    </row>
    <row r="1000" spans="1:44" ht="12.75" customHeight="1" x14ac:dyDescent="0.25">
      <c r="A1000" s="236"/>
      <c r="B1000" s="236"/>
      <c r="C1000" s="298"/>
      <c r="D1000" s="300"/>
      <c r="E1000" s="300"/>
      <c r="F1000" s="300"/>
      <c r="G1000" s="300"/>
      <c r="H1000" s="300"/>
      <c r="I1000" s="236"/>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2"/>
      <c r="AL1000" s="112"/>
      <c r="AM1000" s="112"/>
      <c r="AN1000" s="112"/>
      <c r="AO1000" s="112"/>
      <c r="AP1000" s="112"/>
      <c r="AQ1000" s="112"/>
      <c r="AR1000" s="112"/>
    </row>
    <row r="1001" spans="1:44" ht="12.75" customHeight="1" x14ac:dyDescent="0.25">
      <c r="A1001" s="236"/>
      <c r="B1001" s="236"/>
      <c r="C1001" s="298"/>
      <c r="D1001" s="300"/>
      <c r="E1001" s="300"/>
      <c r="F1001" s="300"/>
      <c r="G1001" s="300"/>
      <c r="H1001" s="300"/>
      <c r="I1001" s="236"/>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2"/>
      <c r="AL1001" s="112"/>
      <c r="AM1001" s="112"/>
      <c r="AN1001" s="112"/>
      <c r="AO1001" s="112"/>
      <c r="AP1001" s="112"/>
      <c r="AQ1001" s="112"/>
      <c r="AR1001" s="112"/>
    </row>
    <row r="1002" spans="1:44" ht="12.75" customHeight="1" x14ac:dyDescent="0.25">
      <c r="A1002" s="236"/>
      <c r="B1002" s="236"/>
      <c r="C1002" s="298"/>
      <c r="D1002" s="300"/>
      <c r="E1002" s="300"/>
      <c r="F1002" s="300"/>
      <c r="G1002" s="300"/>
      <c r="H1002" s="300"/>
      <c r="I1002" s="236"/>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2"/>
      <c r="AL1002" s="112"/>
      <c r="AM1002" s="112"/>
      <c r="AN1002" s="112"/>
      <c r="AO1002" s="112"/>
      <c r="AP1002" s="112"/>
      <c r="AQ1002" s="112"/>
      <c r="AR1002" s="112"/>
    </row>
    <row r="1003" spans="1:44" ht="12.75" customHeight="1" x14ac:dyDescent="0.25">
      <c r="A1003" s="236"/>
      <c r="B1003" s="236"/>
      <c r="C1003" s="298"/>
      <c r="D1003" s="300"/>
      <c r="E1003" s="300"/>
      <c r="F1003" s="300"/>
      <c r="G1003" s="300"/>
      <c r="H1003" s="300"/>
      <c r="I1003" s="236"/>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2"/>
      <c r="AL1003" s="112"/>
      <c r="AM1003" s="112"/>
      <c r="AN1003" s="112"/>
      <c r="AO1003" s="112"/>
      <c r="AP1003" s="112"/>
      <c r="AQ1003" s="112"/>
      <c r="AR1003" s="112"/>
    </row>
    <row r="1004" spans="1:44" ht="12.75" customHeight="1" x14ac:dyDescent="0.25">
      <c r="A1004" s="236"/>
      <c r="B1004" s="236"/>
      <c r="C1004" s="298"/>
      <c r="D1004" s="300"/>
      <c r="E1004" s="300"/>
      <c r="F1004" s="300"/>
      <c r="G1004" s="300"/>
      <c r="H1004" s="300"/>
      <c r="I1004" s="236"/>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2"/>
      <c r="AL1004" s="112"/>
      <c r="AM1004" s="112"/>
      <c r="AN1004" s="112"/>
      <c r="AO1004" s="112"/>
      <c r="AP1004" s="112"/>
      <c r="AQ1004" s="112"/>
      <c r="AR1004" s="112"/>
    </row>
    <row r="1005" spans="1:44" ht="12.75" customHeight="1" x14ac:dyDescent="0.25">
      <c r="A1005" s="236"/>
      <c r="B1005" s="236"/>
      <c r="C1005" s="298"/>
      <c r="D1005" s="300"/>
      <c r="E1005" s="300"/>
      <c r="F1005" s="300"/>
      <c r="G1005" s="300"/>
      <c r="H1005" s="300"/>
      <c r="I1005" s="236"/>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2"/>
      <c r="AL1005" s="112"/>
      <c r="AM1005" s="112"/>
      <c r="AN1005" s="112"/>
      <c r="AO1005" s="112"/>
      <c r="AP1005" s="112"/>
      <c r="AQ1005" s="112"/>
      <c r="AR1005" s="112"/>
    </row>
    <row r="1006" spans="1:44" ht="12.75" customHeight="1" x14ac:dyDescent="0.25">
      <c r="A1006" s="236"/>
      <c r="B1006" s="236"/>
      <c r="C1006" s="298"/>
      <c r="D1006" s="300"/>
      <c r="E1006" s="300"/>
      <c r="F1006" s="300"/>
      <c r="G1006" s="300"/>
      <c r="H1006" s="300"/>
      <c r="I1006" s="236"/>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2"/>
      <c r="AL1006" s="112"/>
      <c r="AM1006" s="112"/>
      <c r="AN1006" s="112"/>
      <c r="AO1006" s="112"/>
      <c r="AP1006" s="112"/>
      <c r="AQ1006" s="112"/>
      <c r="AR1006" s="112"/>
    </row>
    <row r="1007" spans="1:44" ht="12.75" customHeight="1" x14ac:dyDescent="0.25">
      <c r="A1007" s="236"/>
      <c r="B1007" s="236"/>
      <c r="C1007" s="298"/>
      <c r="D1007" s="300"/>
      <c r="E1007" s="300"/>
      <c r="F1007" s="300"/>
      <c r="G1007" s="300"/>
      <c r="H1007" s="300"/>
      <c r="I1007" s="236"/>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2"/>
      <c r="AL1007" s="112"/>
      <c r="AM1007" s="112"/>
      <c r="AN1007" s="112"/>
      <c r="AO1007" s="112"/>
      <c r="AP1007" s="112"/>
      <c r="AQ1007" s="112"/>
      <c r="AR1007" s="112"/>
    </row>
    <row r="1008" spans="1:44" ht="12.75" customHeight="1" x14ac:dyDescent="0.25">
      <c r="A1008" s="236"/>
      <c r="B1008" s="236"/>
      <c r="C1008" s="298"/>
      <c r="D1008" s="300"/>
      <c r="E1008" s="300"/>
      <c r="F1008" s="300"/>
      <c r="G1008" s="300"/>
      <c r="H1008" s="300"/>
      <c r="I1008" s="236"/>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2"/>
      <c r="AL1008" s="112"/>
      <c r="AM1008" s="112"/>
      <c r="AN1008" s="112"/>
      <c r="AO1008" s="112"/>
      <c r="AP1008" s="112"/>
      <c r="AQ1008" s="112"/>
      <c r="AR1008" s="112"/>
    </row>
    <row r="1009" spans="1:44" ht="12.75" customHeight="1" x14ac:dyDescent="0.25">
      <c r="A1009" s="236"/>
      <c r="B1009" s="236"/>
      <c r="C1009" s="298"/>
      <c r="D1009" s="300"/>
      <c r="E1009" s="300"/>
      <c r="F1009" s="300"/>
      <c r="G1009" s="300"/>
      <c r="H1009" s="300"/>
      <c r="I1009" s="236"/>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2"/>
      <c r="AL1009" s="112"/>
      <c r="AM1009" s="112"/>
      <c r="AN1009" s="112"/>
      <c r="AO1009" s="112"/>
      <c r="AP1009" s="112"/>
      <c r="AQ1009" s="112"/>
      <c r="AR1009" s="112"/>
    </row>
    <row r="1010" spans="1:44" ht="12.75" customHeight="1" x14ac:dyDescent="0.25">
      <c r="A1010" s="236"/>
      <c r="B1010" s="236"/>
      <c r="C1010" s="298"/>
      <c r="D1010" s="300"/>
      <c r="E1010" s="300"/>
      <c r="F1010" s="300"/>
      <c r="G1010" s="300"/>
      <c r="H1010" s="300"/>
      <c r="I1010" s="236"/>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2"/>
      <c r="AL1010" s="112"/>
      <c r="AM1010" s="112"/>
      <c r="AN1010" s="112"/>
      <c r="AO1010" s="112"/>
      <c r="AP1010" s="112"/>
      <c r="AQ1010" s="112"/>
      <c r="AR1010" s="112"/>
    </row>
    <row r="1011" spans="1:44" ht="12.75" customHeight="1" x14ac:dyDescent="0.25">
      <c r="A1011" s="236"/>
      <c r="B1011" s="236"/>
      <c r="C1011" s="298"/>
      <c r="D1011" s="300"/>
      <c r="E1011" s="300"/>
      <c r="F1011" s="300"/>
      <c r="G1011" s="300"/>
      <c r="H1011" s="300"/>
      <c r="I1011" s="236"/>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2"/>
      <c r="AL1011" s="112"/>
      <c r="AM1011" s="112"/>
      <c r="AN1011" s="112"/>
      <c r="AO1011" s="112"/>
      <c r="AP1011" s="112"/>
      <c r="AQ1011" s="112"/>
      <c r="AR1011" s="112"/>
    </row>
    <row r="1012" spans="1:44" ht="12.75" customHeight="1" x14ac:dyDescent="0.25">
      <c r="A1012" s="236"/>
      <c r="B1012" s="236"/>
      <c r="C1012" s="298"/>
      <c r="D1012" s="300"/>
      <c r="E1012" s="300"/>
      <c r="F1012" s="300"/>
      <c r="G1012" s="300"/>
      <c r="H1012" s="300"/>
      <c r="I1012" s="236"/>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2"/>
      <c r="AL1012" s="112"/>
      <c r="AM1012" s="112"/>
      <c r="AN1012" s="112"/>
      <c r="AO1012" s="112"/>
      <c r="AP1012" s="112"/>
      <c r="AQ1012" s="112"/>
      <c r="AR1012" s="112"/>
    </row>
    <row r="1013" spans="1:44" ht="12.75" customHeight="1" x14ac:dyDescent="0.25">
      <c r="A1013" s="236"/>
      <c r="B1013" s="236"/>
      <c r="C1013" s="298"/>
      <c r="D1013" s="300"/>
      <c r="E1013" s="300"/>
      <c r="F1013" s="300"/>
      <c r="G1013" s="300"/>
      <c r="H1013" s="300"/>
      <c r="I1013" s="236"/>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2"/>
      <c r="AL1013" s="112"/>
      <c r="AM1013" s="112"/>
      <c r="AN1013" s="112"/>
      <c r="AO1013" s="112"/>
      <c r="AP1013" s="112"/>
      <c r="AQ1013" s="112"/>
      <c r="AR1013" s="112"/>
    </row>
    <row r="1014" spans="1:44" ht="12.75" customHeight="1" x14ac:dyDescent="0.25">
      <c r="A1014" s="236"/>
      <c r="B1014" s="236"/>
      <c r="C1014" s="298"/>
      <c r="D1014" s="300"/>
      <c r="E1014" s="300"/>
      <c r="F1014" s="300"/>
      <c r="G1014" s="300"/>
      <c r="H1014" s="300"/>
      <c r="I1014" s="236"/>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2"/>
      <c r="AL1014" s="112"/>
      <c r="AM1014" s="112"/>
      <c r="AN1014" s="112"/>
      <c r="AO1014" s="112"/>
      <c r="AP1014" s="112"/>
      <c r="AQ1014" s="112"/>
      <c r="AR1014" s="112"/>
    </row>
    <row r="1015" spans="1:44" ht="12.75" customHeight="1" x14ac:dyDescent="0.25">
      <c r="A1015" s="236"/>
      <c r="B1015" s="236"/>
      <c r="C1015" s="298"/>
      <c r="D1015" s="300"/>
      <c r="E1015" s="300"/>
      <c r="F1015" s="300"/>
      <c r="G1015" s="300"/>
      <c r="H1015" s="300"/>
      <c r="I1015" s="236"/>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2"/>
      <c r="AL1015" s="112"/>
      <c r="AM1015" s="112"/>
      <c r="AN1015" s="112"/>
      <c r="AO1015" s="112"/>
      <c r="AP1015" s="112"/>
      <c r="AQ1015" s="112"/>
      <c r="AR1015" s="112"/>
    </row>
    <row r="1016" spans="1:44" ht="12.75" customHeight="1" x14ac:dyDescent="0.25">
      <c r="A1016" s="236"/>
      <c r="B1016" s="236"/>
      <c r="C1016" s="298"/>
      <c r="D1016" s="300"/>
      <c r="E1016" s="300"/>
      <c r="F1016" s="300"/>
      <c r="G1016" s="300"/>
      <c r="H1016" s="300"/>
      <c r="I1016" s="236"/>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2"/>
      <c r="AL1016" s="112"/>
      <c r="AM1016" s="112"/>
      <c r="AN1016" s="112"/>
      <c r="AO1016" s="112"/>
      <c r="AP1016" s="112"/>
      <c r="AQ1016" s="112"/>
      <c r="AR1016" s="112"/>
    </row>
    <row r="1017" spans="1:44" ht="12.75" customHeight="1" x14ac:dyDescent="0.25">
      <c r="A1017" s="236"/>
      <c r="B1017" s="236"/>
      <c r="C1017" s="298"/>
      <c r="D1017" s="300"/>
      <c r="E1017" s="300"/>
      <c r="F1017" s="300"/>
      <c r="G1017" s="300"/>
      <c r="H1017" s="300"/>
      <c r="I1017" s="236"/>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2"/>
      <c r="AL1017" s="112"/>
      <c r="AM1017" s="112"/>
      <c r="AN1017" s="112"/>
      <c r="AO1017" s="112"/>
      <c r="AP1017" s="112"/>
      <c r="AQ1017" s="112"/>
      <c r="AR1017" s="112"/>
    </row>
    <row r="1018" spans="1:44" ht="12.75" customHeight="1" x14ac:dyDescent="0.25">
      <c r="A1018" s="236"/>
      <c r="B1018" s="236"/>
      <c r="C1018" s="298"/>
      <c r="D1018" s="300"/>
      <c r="E1018" s="300"/>
      <c r="F1018" s="300"/>
      <c r="G1018" s="300"/>
      <c r="H1018" s="300"/>
      <c r="I1018" s="236"/>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2"/>
      <c r="AL1018" s="112"/>
      <c r="AM1018" s="112"/>
      <c r="AN1018" s="112"/>
      <c r="AO1018" s="112"/>
      <c r="AP1018" s="112"/>
      <c r="AQ1018" s="112"/>
      <c r="AR1018" s="112"/>
    </row>
    <row r="1019" spans="1:44" ht="12.75" customHeight="1" x14ac:dyDescent="0.25">
      <c r="A1019" s="236"/>
      <c r="B1019" s="236"/>
      <c r="C1019" s="298"/>
      <c r="D1019" s="300"/>
      <c r="E1019" s="300"/>
      <c r="F1019" s="300"/>
      <c r="G1019" s="300"/>
      <c r="H1019" s="300"/>
      <c r="I1019" s="236"/>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2"/>
      <c r="AL1019" s="112"/>
      <c r="AM1019" s="112"/>
      <c r="AN1019" s="112"/>
      <c r="AO1019" s="112"/>
      <c r="AP1019" s="112"/>
      <c r="AQ1019" s="112"/>
      <c r="AR1019" s="112"/>
    </row>
    <row r="1020" spans="1:44" ht="12.75" customHeight="1" x14ac:dyDescent="0.25">
      <c r="A1020" s="236"/>
      <c r="B1020" s="236"/>
      <c r="C1020" s="298"/>
      <c r="D1020" s="300"/>
      <c r="E1020" s="300"/>
      <c r="F1020" s="300"/>
      <c r="G1020" s="300"/>
      <c r="H1020" s="300"/>
      <c r="I1020" s="236"/>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2"/>
      <c r="AL1020" s="112"/>
      <c r="AM1020" s="112"/>
      <c r="AN1020" s="112"/>
      <c r="AO1020" s="112"/>
      <c r="AP1020" s="112"/>
      <c r="AQ1020" s="112"/>
      <c r="AR1020" s="112"/>
    </row>
    <row r="1021" spans="1:44" ht="12.75" customHeight="1" x14ac:dyDescent="0.25">
      <c r="A1021" s="236"/>
      <c r="B1021" s="236"/>
      <c r="C1021" s="298"/>
      <c r="D1021" s="300"/>
      <c r="E1021" s="300"/>
      <c r="F1021" s="300"/>
      <c r="G1021" s="300"/>
      <c r="H1021" s="300"/>
      <c r="I1021" s="236"/>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2"/>
      <c r="AL1021" s="112"/>
      <c r="AM1021" s="112"/>
      <c r="AN1021" s="112"/>
      <c r="AO1021" s="112"/>
      <c r="AP1021" s="112"/>
      <c r="AQ1021" s="112"/>
      <c r="AR1021" s="112"/>
    </row>
    <row r="1022" spans="1:44" ht="12.75" customHeight="1" x14ac:dyDescent="0.25">
      <c r="A1022" s="236"/>
      <c r="B1022" s="236"/>
      <c r="C1022" s="298"/>
      <c r="D1022" s="300"/>
      <c r="E1022" s="300"/>
      <c r="F1022" s="300"/>
      <c r="G1022" s="300"/>
      <c r="H1022" s="300"/>
      <c r="I1022" s="236"/>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2"/>
      <c r="AL1022" s="112"/>
      <c r="AM1022" s="112"/>
      <c r="AN1022" s="112"/>
      <c r="AO1022" s="112"/>
      <c r="AP1022" s="112"/>
      <c r="AQ1022" s="112"/>
      <c r="AR1022" s="112"/>
    </row>
    <row r="1023" spans="1:44" ht="12.75" customHeight="1" x14ac:dyDescent="0.25">
      <c r="A1023" s="236"/>
      <c r="B1023" s="236"/>
      <c r="C1023" s="298"/>
      <c r="D1023" s="300"/>
      <c r="E1023" s="300"/>
      <c r="F1023" s="300"/>
      <c r="G1023" s="300"/>
      <c r="H1023" s="300"/>
      <c r="I1023" s="236"/>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2"/>
      <c r="AL1023" s="112"/>
      <c r="AM1023" s="112"/>
      <c r="AN1023" s="112"/>
      <c r="AO1023" s="112"/>
      <c r="AP1023" s="112"/>
      <c r="AQ1023" s="112"/>
      <c r="AR1023" s="112"/>
    </row>
    <row r="1024" spans="1:44" ht="12.75" customHeight="1" x14ac:dyDescent="0.25">
      <c r="A1024" s="236"/>
      <c r="B1024" s="236"/>
      <c r="C1024" s="298"/>
      <c r="D1024" s="300"/>
      <c r="E1024" s="300"/>
      <c r="F1024" s="300"/>
      <c r="G1024" s="300"/>
      <c r="H1024" s="300"/>
      <c r="I1024" s="236"/>
      <c r="J1024" s="112"/>
      <c r="K1024" s="112"/>
      <c r="L1024" s="112"/>
      <c r="M1024" s="112"/>
      <c r="N1024" s="112"/>
      <c r="O1024" s="112"/>
      <c r="P1024" s="112"/>
      <c r="Q1024" s="112"/>
      <c r="R1024" s="112"/>
      <c r="S1024" s="112"/>
      <c r="T1024" s="112"/>
      <c r="U1024" s="112"/>
      <c r="V1024" s="112"/>
      <c r="W1024" s="112"/>
      <c r="X1024" s="112"/>
      <c r="Y1024" s="112"/>
      <c r="Z1024" s="112"/>
      <c r="AA1024" s="112"/>
      <c r="AB1024" s="112"/>
      <c r="AC1024" s="112"/>
      <c r="AD1024" s="112"/>
      <c r="AE1024" s="112"/>
      <c r="AF1024" s="112"/>
      <c r="AG1024" s="112"/>
      <c r="AH1024" s="112"/>
      <c r="AI1024" s="112"/>
      <c r="AJ1024" s="112"/>
      <c r="AK1024" s="112"/>
      <c r="AL1024" s="112"/>
      <c r="AM1024" s="112"/>
      <c r="AN1024" s="112"/>
      <c r="AO1024" s="112"/>
      <c r="AP1024" s="112"/>
      <c r="AQ1024" s="112"/>
      <c r="AR1024" s="112"/>
    </row>
    <row r="1025" spans="1:44" ht="12.75" customHeight="1" x14ac:dyDescent="0.25">
      <c r="A1025" s="236"/>
      <c r="B1025" s="236"/>
      <c r="C1025" s="298"/>
      <c r="D1025" s="300"/>
      <c r="E1025" s="300"/>
      <c r="F1025" s="300"/>
      <c r="G1025" s="300"/>
      <c r="H1025" s="300"/>
      <c r="I1025" s="236"/>
      <c r="J1025" s="112"/>
      <c r="K1025" s="112"/>
      <c r="L1025" s="112"/>
      <c r="M1025" s="112"/>
      <c r="N1025" s="112"/>
      <c r="O1025" s="112"/>
      <c r="P1025" s="112"/>
      <c r="Q1025" s="112"/>
      <c r="R1025" s="112"/>
      <c r="S1025" s="112"/>
      <c r="T1025" s="112"/>
      <c r="U1025" s="112"/>
      <c r="V1025" s="112"/>
      <c r="W1025" s="112"/>
      <c r="X1025" s="112"/>
      <c r="Y1025" s="112"/>
      <c r="Z1025" s="112"/>
      <c r="AA1025" s="112"/>
      <c r="AB1025" s="112"/>
      <c r="AC1025" s="112"/>
      <c r="AD1025" s="112"/>
      <c r="AE1025" s="112"/>
      <c r="AF1025" s="112"/>
      <c r="AG1025" s="112"/>
      <c r="AH1025" s="112"/>
      <c r="AI1025" s="112"/>
      <c r="AJ1025" s="112"/>
      <c r="AK1025" s="112"/>
      <c r="AL1025" s="112"/>
      <c r="AM1025" s="112"/>
      <c r="AN1025" s="112"/>
      <c r="AO1025" s="112"/>
      <c r="AP1025" s="112"/>
      <c r="AQ1025" s="112"/>
      <c r="AR1025" s="112"/>
    </row>
    <row r="1026" spans="1:44" ht="12.75" customHeight="1" x14ac:dyDescent="0.25">
      <c r="A1026" s="236"/>
      <c r="B1026" s="236"/>
      <c r="C1026" s="298"/>
      <c r="D1026" s="300"/>
      <c r="E1026" s="300"/>
      <c r="F1026" s="300"/>
      <c r="G1026" s="300"/>
      <c r="H1026" s="300"/>
      <c r="I1026" s="236"/>
      <c r="J1026" s="112"/>
      <c r="K1026" s="112"/>
      <c r="L1026" s="112"/>
      <c r="M1026" s="112"/>
      <c r="N1026" s="112"/>
      <c r="O1026" s="112"/>
      <c r="P1026" s="112"/>
      <c r="Q1026" s="112"/>
      <c r="R1026" s="112"/>
      <c r="S1026" s="112"/>
      <c r="T1026" s="112"/>
      <c r="U1026" s="112"/>
      <c r="V1026" s="112"/>
      <c r="W1026" s="112"/>
      <c r="X1026" s="112"/>
      <c r="Y1026" s="112"/>
      <c r="Z1026" s="112"/>
      <c r="AA1026" s="112"/>
      <c r="AB1026" s="112"/>
      <c r="AC1026" s="112"/>
      <c r="AD1026" s="112"/>
      <c r="AE1026" s="112"/>
      <c r="AF1026" s="112"/>
      <c r="AG1026" s="112"/>
      <c r="AH1026" s="112"/>
      <c r="AI1026" s="112"/>
      <c r="AJ1026" s="112"/>
      <c r="AK1026" s="112"/>
      <c r="AL1026" s="112"/>
      <c r="AM1026" s="112"/>
      <c r="AN1026" s="112"/>
      <c r="AO1026" s="112"/>
      <c r="AP1026" s="112"/>
      <c r="AQ1026" s="112"/>
      <c r="AR1026" s="112"/>
    </row>
    <row r="1027" spans="1:44" ht="12.75" customHeight="1" x14ac:dyDescent="0.25">
      <c r="A1027" s="236"/>
      <c r="B1027" s="236"/>
      <c r="C1027" s="298"/>
      <c r="D1027" s="300"/>
      <c r="E1027" s="300"/>
      <c r="F1027" s="300"/>
      <c r="G1027" s="300"/>
      <c r="H1027" s="300"/>
      <c r="I1027" s="236"/>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2"/>
      <c r="AL1027" s="112"/>
      <c r="AM1027" s="112"/>
      <c r="AN1027" s="112"/>
      <c r="AO1027" s="112"/>
      <c r="AP1027" s="112"/>
      <c r="AQ1027" s="112"/>
      <c r="AR1027" s="112"/>
    </row>
    <row r="1028" spans="1:44" ht="12.75" customHeight="1" x14ac:dyDescent="0.25">
      <c r="A1028" s="236"/>
      <c r="B1028" s="236"/>
      <c r="C1028" s="298"/>
      <c r="D1028" s="300"/>
      <c r="E1028" s="300"/>
      <c r="F1028" s="300"/>
      <c r="G1028" s="300"/>
      <c r="H1028" s="300"/>
      <c r="I1028" s="236"/>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2"/>
      <c r="AL1028" s="112"/>
      <c r="AM1028" s="112"/>
      <c r="AN1028" s="112"/>
      <c r="AO1028" s="112"/>
      <c r="AP1028" s="112"/>
      <c r="AQ1028" s="112"/>
      <c r="AR1028" s="112"/>
    </row>
    <row r="1029" spans="1:44" ht="12.75" customHeight="1" x14ac:dyDescent="0.25">
      <c r="A1029" s="236"/>
      <c r="B1029" s="236"/>
      <c r="C1029" s="298"/>
      <c r="D1029" s="300"/>
      <c r="E1029" s="300"/>
      <c r="F1029" s="300"/>
      <c r="G1029" s="300"/>
      <c r="H1029" s="300"/>
      <c r="I1029" s="236"/>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2"/>
      <c r="AL1029" s="112"/>
      <c r="AM1029" s="112"/>
      <c r="AN1029" s="112"/>
      <c r="AO1029" s="112"/>
      <c r="AP1029" s="112"/>
      <c r="AQ1029" s="112"/>
      <c r="AR1029" s="112"/>
    </row>
    <row r="1030" spans="1:44" ht="12.75" customHeight="1" x14ac:dyDescent="0.25">
      <c r="A1030" s="236"/>
      <c r="B1030" s="236"/>
      <c r="C1030" s="298"/>
      <c r="D1030" s="300"/>
      <c r="E1030" s="300"/>
      <c r="F1030" s="300"/>
      <c r="G1030" s="300"/>
      <c r="H1030" s="300"/>
      <c r="I1030" s="236"/>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2"/>
      <c r="AL1030" s="112"/>
      <c r="AM1030" s="112"/>
      <c r="AN1030" s="112"/>
      <c r="AO1030" s="112"/>
      <c r="AP1030" s="112"/>
      <c r="AQ1030" s="112"/>
      <c r="AR1030" s="112"/>
    </row>
    <row r="1031" spans="1:44" ht="12.75" customHeight="1" x14ac:dyDescent="0.25">
      <c r="A1031" s="236"/>
      <c r="B1031" s="236"/>
      <c r="C1031" s="298"/>
      <c r="D1031" s="300"/>
      <c r="E1031" s="300"/>
      <c r="F1031" s="300"/>
      <c r="G1031" s="300"/>
      <c r="H1031" s="300"/>
      <c r="I1031" s="236"/>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2"/>
      <c r="AL1031" s="112"/>
      <c r="AM1031" s="112"/>
      <c r="AN1031" s="112"/>
      <c r="AO1031" s="112"/>
      <c r="AP1031" s="112"/>
      <c r="AQ1031" s="112"/>
      <c r="AR1031" s="112"/>
    </row>
    <row r="1032" spans="1:44" ht="12.75" customHeight="1" x14ac:dyDescent="0.25">
      <c r="A1032" s="236"/>
      <c r="B1032" s="236"/>
      <c r="C1032" s="298"/>
      <c r="D1032" s="300"/>
      <c r="E1032" s="300"/>
      <c r="F1032" s="300"/>
      <c r="G1032" s="300"/>
      <c r="H1032" s="300"/>
      <c r="I1032" s="236"/>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2"/>
      <c r="AL1032" s="112"/>
      <c r="AM1032" s="112"/>
      <c r="AN1032" s="112"/>
      <c r="AO1032" s="112"/>
      <c r="AP1032" s="112"/>
      <c r="AQ1032" s="112"/>
      <c r="AR1032" s="112"/>
    </row>
    <row r="1033" spans="1:44" ht="12.75" customHeight="1" x14ac:dyDescent="0.25">
      <c r="A1033" s="236"/>
      <c r="B1033" s="236"/>
      <c r="C1033" s="298"/>
      <c r="D1033" s="300"/>
      <c r="E1033" s="300"/>
      <c r="F1033" s="300"/>
      <c r="G1033" s="300"/>
      <c r="H1033" s="300"/>
      <c r="I1033" s="236"/>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2"/>
      <c r="AL1033" s="112"/>
      <c r="AM1033" s="112"/>
      <c r="AN1033" s="112"/>
      <c r="AO1033" s="112"/>
      <c r="AP1033" s="112"/>
      <c r="AQ1033" s="112"/>
      <c r="AR1033" s="112"/>
    </row>
    <row r="1034" spans="1:44" ht="12.75" customHeight="1" x14ac:dyDescent="0.25">
      <c r="A1034" s="236"/>
      <c r="B1034" s="236"/>
      <c r="C1034" s="298"/>
      <c r="D1034" s="300"/>
      <c r="E1034" s="300"/>
      <c r="F1034" s="300"/>
      <c r="G1034" s="300"/>
      <c r="H1034" s="300"/>
      <c r="I1034" s="236"/>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2"/>
      <c r="AL1034" s="112"/>
      <c r="AM1034" s="112"/>
      <c r="AN1034" s="112"/>
      <c r="AO1034" s="112"/>
      <c r="AP1034" s="112"/>
      <c r="AQ1034" s="112"/>
      <c r="AR1034" s="112"/>
    </row>
    <row r="1035" spans="1:44" ht="12.75" customHeight="1" x14ac:dyDescent="0.25">
      <c r="A1035" s="236"/>
      <c r="B1035" s="236"/>
      <c r="C1035" s="298"/>
      <c r="D1035" s="300"/>
      <c r="E1035" s="300"/>
      <c r="F1035" s="300"/>
      <c r="G1035" s="300"/>
      <c r="H1035" s="300"/>
      <c r="I1035" s="236"/>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2"/>
      <c r="AL1035" s="112"/>
      <c r="AM1035" s="112"/>
      <c r="AN1035" s="112"/>
      <c r="AO1035" s="112"/>
      <c r="AP1035" s="112"/>
      <c r="AQ1035" s="112"/>
      <c r="AR1035" s="112"/>
    </row>
    <row r="1036" spans="1:44" ht="12.75" customHeight="1" x14ac:dyDescent="0.25">
      <c r="A1036" s="236"/>
      <c r="B1036" s="236"/>
      <c r="C1036" s="298"/>
      <c r="D1036" s="300"/>
      <c r="E1036" s="300"/>
      <c r="F1036" s="300"/>
      <c r="G1036" s="300"/>
      <c r="H1036" s="300"/>
      <c r="I1036" s="236"/>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2"/>
      <c r="AL1036" s="112"/>
      <c r="AM1036" s="112"/>
      <c r="AN1036" s="112"/>
      <c r="AO1036" s="112"/>
      <c r="AP1036" s="112"/>
      <c r="AQ1036" s="112"/>
      <c r="AR1036" s="112"/>
    </row>
    <row r="1037" spans="1:44" ht="12.75" customHeight="1" x14ac:dyDescent="0.25">
      <c r="A1037" s="236"/>
      <c r="B1037" s="236"/>
      <c r="C1037" s="298"/>
      <c r="D1037" s="300"/>
      <c r="E1037" s="300"/>
      <c r="F1037" s="300"/>
      <c r="G1037" s="300"/>
      <c r="H1037" s="300"/>
      <c r="I1037" s="236"/>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2"/>
      <c r="AL1037" s="112"/>
      <c r="AM1037" s="112"/>
      <c r="AN1037" s="112"/>
      <c r="AO1037" s="112"/>
      <c r="AP1037" s="112"/>
      <c r="AQ1037" s="112"/>
      <c r="AR1037" s="112"/>
    </row>
    <row r="1038" spans="1:44" ht="12.75" customHeight="1" x14ac:dyDescent="0.25">
      <c r="A1038" s="236"/>
      <c r="B1038" s="236"/>
      <c r="C1038" s="298"/>
      <c r="D1038" s="300"/>
      <c r="E1038" s="300"/>
      <c r="F1038" s="300"/>
      <c r="G1038" s="300"/>
      <c r="H1038" s="300"/>
      <c r="I1038" s="236"/>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2"/>
      <c r="AL1038" s="112"/>
      <c r="AM1038" s="112"/>
      <c r="AN1038" s="112"/>
      <c r="AO1038" s="112"/>
      <c r="AP1038" s="112"/>
      <c r="AQ1038" s="112"/>
      <c r="AR1038" s="112"/>
    </row>
    <row r="1039" spans="1:44" ht="12.75" customHeight="1" x14ac:dyDescent="0.25">
      <c r="A1039" s="236"/>
      <c r="B1039" s="236"/>
      <c r="C1039" s="298"/>
      <c r="D1039" s="300"/>
      <c r="E1039" s="300"/>
      <c r="F1039" s="300"/>
      <c r="G1039" s="300"/>
      <c r="H1039" s="300"/>
      <c r="I1039" s="236"/>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2"/>
      <c r="AL1039" s="112"/>
      <c r="AM1039" s="112"/>
      <c r="AN1039" s="112"/>
      <c r="AO1039" s="112"/>
      <c r="AP1039" s="112"/>
      <c r="AQ1039" s="112"/>
      <c r="AR1039" s="112"/>
    </row>
    <row r="1040" spans="1:44" ht="12.75" customHeight="1" x14ac:dyDescent="0.25">
      <c r="A1040" s="236"/>
      <c r="B1040" s="236"/>
      <c r="C1040" s="298"/>
      <c r="D1040" s="300"/>
      <c r="E1040" s="300"/>
      <c r="F1040" s="300"/>
      <c r="G1040" s="300"/>
      <c r="H1040" s="300"/>
      <c r="I1040" s="236"/>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2"/>
      <c r="AL1040" s="112"/>
      <c r="AM1040" s="112"/>
      <c r="AN1040" s="112"/>
      <c r="AO1040" s="112"/>
      <c r="AP1040" s="112"/>
      <c r="AQ1040" s="112"/>
      <c r="AR1040" s="112"/>
    </row>
    <row r="1041" spans="1:44" ht="12.75" customHeight="1" x14ac:dyDescent="0.25">
      <c r="A1041" s="236"/>
      <c r="B1041" s="236"/>
      <c r="C1041" s="298"/>
      <c r="D1041" s="300"/>
      <c r="E1041" s="300"/>
      <c r="F1041" s="300"/>
      <c r="G1041" s="300"/>
      <c r="H1041" s="300"/>
      <c r="I1041" s="236"/>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2"/>
      <c r="AL1041" s="112"/>
      <c r="AM1041" s="112"/>
      <c r="AN1041" s="112"/>
      <c r="AO1041" s="112"/>
      <c r="AP1041" s="112"/>
      <c r="AQ1041" s="112"/>
      <c r="AR1041" s="112"/>
    </row>
    <row r="1042" spans="1:44" ht="12.75" customHeight="1" x14ac:dyDescent="0.25">
      <c r="A1042" s="236"/>
      <c r="B1042" s="236"/>
      <c r="C1042" s="298"/>
      <c r="D1042" s="300"/>
      <c r="E1042" s="300"/>
      <c r="F1042" s="300"/>
      <c r="G1042" s="300"/>
      <c r="H1042" s="300"/>
      <c r="I1042" s="236"/>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2"/>
      <c r="AL1042" s="112"/>
      <c r="AM1042" s="112"/>
      <c r="AN1042" s="112"/>
      <c r="AO1042" s="112"/>
      <c r="AP1042" s="112"/>
      <c r="AQ1042" s="112"/>
      <c r="AR1042" s="112"/>
    </row>
    <row r="1043" spans="1:44" ht="12.75" customHeight="1" x14ac:dyDescent="0.25">
      <c r="A1043" s="236"/>
      <c r="B1043" s="236"/>
      <c r="C1043" s="298"/>
      <c r="D1043" s="300"/>
      <c r="E1043" s="300"/>
      <c r="F1043" s="300"/>
      <c r="G1043" s="300"/>
      <c r="H1043" s="300"/>
      <c r="I1043" s="236"/>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2"/>
      <c r="AL1043" s="112"/>
      <c r="AM1043" s="112"/>
      <c r="AN1043" s="112"/>
      <c r="AO1043" s="112"/>
      <c r="AP1043" s="112"/>
      <c r="AQ1043" s="112"/>
      <c r="AR1043" s="112"/>
    </row>
    <row r="1044" spans="1:44" ht="12.75" customHeight="1" x14ac:dyDescent="0.25">
      <c r="A1044" s="236"/>
      <c r="B1044" s="236"/>
      <c r="C1044" s="298"/>
      <c r="D1044" s="300"/>
      <c r="E1044" s="300"/>
      <c r="F1044" s="300"/>
      <c r="G1044" s="300"/>
      <c r="H1044" s="300"/>
      <c r="I1044" s="236"/>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2"/>
      <c r="AL1044" s="112"/>
      <c r="AM1044" s="112"/>
      <c r="AN1044" s="112"/>
      <c r="AO1044" s="112"/>
      <c r="AP1044" s="112"/>
      <c r="AQ1044" s="112"/>
      <c r="AR1044" s="112"/>
    </row>
    <row r="1045" spans="1:44" ht="12.75" customHeight="1" x14ac:dyDescent="0.25">
      <c r="A1045" s="236"/>
      <c r="B1045" s="236"/>
      <c r="C1045" s="298"/>
      <c r="D1045" s="300"/>
      <c r="E1045" s="300"/>
      <c r="F1045" s="300"/>
      <c r="G1045" s="300"/>
      <c r="H1045" s="300"/>
      <c r="I1045" s="236"/>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2"/>
      <c r="AL1045" s="112"/>
      <c r="AM1045" s="112"/>
      <c r="AN1045" s="112"/>
      <c r="AO1045" s="112"/>
      <c r="AP1045" s="112"/>
      <c r="AQ1045" s="112"/>
      <c r="AR1045" s="112"/>
    </row>
    <row r="1046" spans="1:44" ht="12.75" customHeight="1" x14ac:dyDescent="0.25">
      <c r="A1046" s="236"/>
      <c r="B1046" s="236"/>
      <c r="C1046" s="298"/>
      <c r="D1046" s="300"/>
      <c r="E1046" s="300"/>
      <c r="F1046" s="300"/>
      <c r="G1046" s="300"/>
      <c r="H1046" s="300"/>
      <c r="I1046" s="236"/>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2"/>
      <c r="AL1046" s="112"/>
      <c r="AM1046" s="112"/>
      <c r="AN1046" s="112"/>
      <c r="AO1046" s="112"/>
      <c r="AP1046" s="112"/>
      <c r="AQ1046" s="112"/>
      <c r="AR1046" s="112"/>
    </row>
    <row r="1047" spans="1:44" ht="12.75" customHeight="1" x14ac:dyDescent="0.25">
      <c r="A1047" s="236"/>
      <c r="B1047" s="236"/>
      <c r="C1047" s="298"/>
      <c r="D1047" s="300"/>
      <c r="E1047" s="300"/>
      <c r="F1047" s="300"/>
      <c r="G1047" s="300"/>
      <c r="H1047" s="300"/>
      <c r="I1047" s="236"/>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2"/>
      <c r="AL1047" s="112"/>
      <c r="AM1047" s="112"/>
      <c r="AN1047" s="112"/>
      <c r="AO1047" s="112"/>
      <c r="AP1047" s="112"/>
      <c r="AQ1047" s="112"/>
      <c r="AR1047" s="112"/>
    </row>
    <row r="1048" spans="1:44" ht="12.75" customHeight="1" x14ac:dyDescent="0.25">
      <c r="A1048" s="236"/>
      <c r="B1048" s="236"/>
      <c r="C1048" s="298"/>
      <c r="D1048" s="300"/>
      <c r="E1048" s="300"/>
      <c r="F1048" s="300"/>
      <c r="G1048" s="300"/>
      <c r="H1048" s="300"/>
      <c r="I1048" s="236"/>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2"/>
      <c r="AL1048" s="112"/>
      <c r="AM1048" s="112"/>
      <c r="AN1048" s="112"/>
      <c r="AO1048" s="112"/>
      <c r="AP1048" s="112"/>
      <c r="AQ1048" s="112"/>
      <c r="AR1048" s="112"/>
    </row>
    <row r="1049" spans="1:44" ht="12.75" customHeight="1" x14ac:dyDescent="0.25">
      <c r="A1049" s="236"/>
      <c r="B1049" s="236"/>
      <c r="C1049" s="298"/>
      <c r="D1049" s="300"/>
      <c r="E1049" s="300"/>
      <c r="F1049" s="300"/>
      <c r="G1049" s="300"/>
      <c r="H1049" s="300"/>
      <c r="I1049" s="236"/>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2"/>
      <c r="AL1049" s="112"/>
      <c r="AM1049" s="112"/>
      <c r="AN1049" s="112"/>
      <c r="AO1049" s="112"/>
      <c r="AP1049" s="112"/>
      <c r="AQ1049" s="112"/>
      <c r="AR1049" s="112"/>
    </row>
    <row r="1050" spans="1:44" ht="12.75" customHeight="1" x14ac:dyDescent="0.25">
      <c r="A1050" s="236"/>
      <c r="B1050" s="236"/>
      <c r="C1050" s="298"/>
      <c r="D1050" s="300"/>
      <c r="E1050" s="300"/>
      <c r="F1050" s="300"/>
      <c r="G1050" s="300"/>
      <c r="H1050" s="300"/>
      <c r="I1050" s="236"/>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2"/>
      <c r="AL1050" s="112"/>
      <c r="AM1050" s="112"/>
      <c r="AN1050" s="112"/>
      <c r="AO1050" s="112"/>
      <c r="AP1050" s="112"/>
      <c r="AQ1050" s="112"/>
      <c r="AR1050" s="112"/>
    </row>
    <row r="1051" spans="1:44" ht="12.75" customHeight="1" x14ac:dyDescent="0.25">
      <c r="A1051" s="236"/>
      <c r="B1051" s="236"/>
      <c r="C1051" s="298"/>
      <c r="D1051" s="300"/>
      <c r="E1051" s="300"/>
      <c r="F1051" s="300"/>
      <c r="G1051" s="300"/>
      <c r="H1051" s="300"/>
      <c r="I1051" s="236"/>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2"/>
      <c r="AL1051" s="112"/>
      <c r="AM1051" s="112"/>
      <c r="AN1051" s="112"/>
      <c r="AO1051" s="112"/>
      <c r="AP1051" s="112"/>
      <c r="AQ1051" s="112"/>
      <c r="AR1051" s="112"/>
    </row>
    <row r="1052" spans="1:44" ht="12.75" customHeight="1" x14ac:dyDescent="0.25">
      <c r="A1052" s="236"/>
      <c r="B1052" s="236"/>
      <c r="C1052" s="298"/>
      <c r="D1052" s="300"/>
      <c r="E1052" s="300"/>
      <c r="F1052" s="300"/>
      <c r="G1052" s="300"/>
      <c r="H1052" s="300"/>
      <c r="I1052" s="236"/>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2"/>
      <c r="AL1052" s="112"/>
      <c r="AM1052" s="112"/>
      <c r="AN1052" s="112"/>
      <c r="AO1052" s="112"/>
      <c r="AP1052" s="112"/>
      <c r="AQ1052" s="112"/>
      <c r="AR1052" s="112"/>
    </row>
    <row r="1053" spans="1:44" ht="12.75" customHeight="1" x14ac:dyDescent="0.25">
      <c r="A1053" s="236"/>
      <c r="B1053" s="236"/>
      <c r="C1053" s="298"/>
      <c r="D1053" s="300"/>
      <c r="E1053" s="300"/>
      <c r="F1053" s="300"/>
      <c r="G1053" s="300"/>
      <c r="H1053" s="300"/>
      <c r="I1053" s="236"/>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2"/>
      <c r="AL1053" s="112"/>
      <c r="AM1053" s="112"/>
      <c r="AN1053" s="112"/>
      <c r="AO1053" s="112"/>
      <c r="AP1053" s="112"/>
      <c r="AQ1053" s="112"/>
      <c r="AR1053" s="112"/>
    </row>
    <row r="1054" spans="1:44" ht="12.75" customHeight="1" x14ac:dyDescent="0.25">
      <c r="A1054" s="236"/>
      <c r="B1054" s="236"/>
      <c r="C1054" s="298"/>
      <c r="D1054" s="300"/>
      <c r="E1054" s="300"/>
      <c r="F1054" s="300"/>
      <c r="G1054" s="300"/>
      <c r="H1054" s="300"/>
      <c r="I1054" s="236"/>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2"/>
      <c r="AL1054" s="112"/>
      <c r="AM1054" s="112"/>
      <c r="AN1054" s="112"/>
      <c r="AO1054" s="112"/>
      <c r="AP1054" s="112"/>
      <c r="AQ1054" s="112"/>
      <c r="AR1054" s="112"/>
    </row>
    <row r="1055" spans="1:44" ht="12.75" customHeight="1" x14ac:dyDescent="0.25">
      <c r="A1055" s="236"/>
      <c r="B1055" s="236"/>
      <c r="C1055" s="298"/>
      <c r="D1055" s="300"/>
      <c r="E1055" s="300"/>
      <c r="F1055" s="300"/>
      <c r="G1055" s="300"/>
      <c r="H1055" s="300"/>
      <c r="I1055" s="236"/>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2"/>
      <c r="AL1055" s="112"/>
      <c r="AM1055" s="112"/>
      <c r="AN1055" s="112"/>
      <c r="AO1055" s="112"/>
      <c r="AP1055" s="112"/>
      <c r="AQ1055" s="112"/>
      <c r="AR1055" s="112"/>
    </row>
    <row r="1056" spans="1:44" ht="12.75" customHeight="1" x14ac:dyDescent="0.25">
      <c r="A1056" s="236"/>
      <c r="B1056" s="236"/>
      <c r="C1056" s="298"/>
      <c r="D1056" s="300"/>
      <c r="E1056" s="300"/>
      <c r="F1056" s="300"/>
      <c r="G1056" s="300"/>
      <c r="H1056" s="300"/>
      <c r="I1056" s="236"/>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2"/>
      <c r="AL1056" s="112"/>
      <c r="AM1056" s="112"/>
      <c r="AN1056" s="112"/>
      <c r="AO1056" s="112"/>
      <c r="AP1056" s="112"/>
      <c r="AQ1056" s="112"/>
      <c r="AR1056" s="112"/>
    </row>
    <row r="1057" spans="1:44" ht="12.75" customHeight="1" x14ac:dyDescent="0.25">
      <c r="A1057" s="236"/>
      <c r="B1057" s="236"/>
      <c r="C1057" s="298"/>
      <c r="D1057" s="300"/>
      <c r="E1057" s="300"/>
      <c r="F1057" s="300"/>
      <c r="G1057" s="300"/>
      <c r="H1057" s="300"/>
      <c r="I1057" s="236"/>
      <c r="J1057" s="112"/>
      <c r="K1057" s="112"/>
      <c r="L1057" s="112"/>
      <c r="M1057" s="112"/>
      <c r="N1057" s="112"/>
      <c r="O1057" s="112"/>
      <c r="P1057" s="112"/>
      <c r="Q1057" s="112"/>
      <c r="R1057" s="112"/>
      <c r="S1057" s="112"/>
      <c r="T1057" s="112"/>
      <c r="U1057" s="112"/>
      <c r="V1057" s="112"/>
      <c r="W1057" s="112"/>
      <c r="X1057" s="112"/>
      <c r="Y1057" s="112"/>
      <c r="Z1057" s="112"/>
      <c r="AA1057" s="112"/>
      <c r="AB1057" s="112"/>
      <c r="AC1057" s="112"/>
      <c r="AD1057" s="112"/>
      <c r="AE1057" s="112"/>
      <c r="AF1057" s="112"/>
      <c r="AG1057" s="112"/>
      <c r="AH1057" s="112"/>
      <c r="AI1057" s="112"/>
      <c r="AJ1057" s="112"/>
      <c r="AK1057" s="112"/>
      <c r="AL1057" s="112"/>
      <c r="AM1057" s="112"/>
      <c r="AN1057" s="112"/>
      <c r="AO1057" s="112"/>
      <c r="AP1057" s="112"/>
      <c r="AQ1057" s="112"/>
      <c r="AR1057" s="112"/>
    </row>
    <row r="1058" spans="1:44" ht="12.75" customHeight="1" x14ac:dyDescent="0.25">
      <c r="A1058" s="236"/>
      <c r="B1058" s="236"/>
      <c r="C1058" s="298"/>
      <c r="D1058" s="300"/>
      <c r="E1058" s="300"/>
      <c r="F1058" s="300"/>
      <c r="G1058" s="300"/>
      <c r="H1058" s="300"/>
      <c r="I1058" s="236"/>
      <c r="J1058" s="112"/>
      <c r="K1058" s="112"/>
      <c r="L1058" s="112"/>
      <c r="M1058" s="112"/>
      <c r="N1058" s="112"/>
      <c r="O1058" s="112"/>
      <c r="P1058" s="112"/>
      <c r="Q1058" s="112"/>
      <c r="R1058" s="112"/>
      <c r="S1058" s="112"/>
      <c r="T1058" s="112"/>
      <c r="U1058" s="112"/>
      <c r="V1058" s="112"/>
      <c r="W1058" s="112"/>
      <c r="X1058" s="112"/>
      <c r="Y1058" s="112"/>
      <c r="Z1058" s="112"/>
      <c r="AA1058" s="112"/>
      <c r="AB1058" s="112"/>
      <c r="AC1058" s="112"/>
      <c r="AD1058" s="112"/>
      <c r="AE1058" s="112"/>
      <c r="AF1058" s="112"/>
      <c r="AG1058" s="112"/>
      <c r="AH1058" s="112"/>
      <c r="AI1058" s="112"/>
      <c r="AJ1058" s="112"/>
      <c r="AK1058" s="112"/>
      <c r="AL1058" s="112"/>
      <c r="AM1058" s="112"/>
      <c r="AN1058" s="112"/>
      <c r="AO1058" s="112"/>
      <c r="AP1058" s="112"/>
      <c r="AQ1058" s="112"/>
      <c r="AR1058" s="112"/>
    </row>
    <row r="1059" spans="1:44" ht="12.75" customHeight="1" x14ac:dyDescent="0.25">
      <c r="A1059" s="236"/>
      <c r="B1059" s="236"/>
      <c r="C1059" s="298"/>
      <c r="D1059" s="300"/>
      <c r="E1059" s="300"/>
      <c r="F1059" s="300"/>
      <c r="G1059" s="300"/>
      <c r="H1059" s="300"/>
      <c r="I1059" s="236"/>
      <c r="J1059" s="112"/>
      <c r="K1059" s="112"/>
      <c r="L1059" s="112"/>
      <c r="M1059" s="112"/>
      <c r="N1059" s="112"/>
      <c r="O1059" s="112"/>
      <c r="P1059" s="112"/>
      <c r="Q1059" s="112"/>
      <c r="R1059" s="112"/>
      <c r="S1059" s="112"/>
      <c r="T1059" s="112"/>
      <c r="U1059" s="112"/>
      <c r="V1059" s="112"/>
      <c r="W1059" s="112"/>
      <c r="X1059" s="112"/>
      <c r="Y1059" s="112"/>
      <c r="Z1059" s="112"/>
      <c r="AA1059" s="112"/>
      <c r="AB1059" s="112"/>
      <c r="AC1059" s="112"/>
      <c r="AD1059" s="112"/>
      <c r="AE1059" s="112"/>
      <c r="AF1059" s="112"/>
      <c r="AG1059" s="112"/>
      <c r="AH1059" s="112"/>
      <c r="AI1059" s="112"/>
      <c r="AJ1059" s="112"/>
      <c r="AK1059" s="112"/>
      <c r="AL1059" s="112"/>
      <c r="AM1059" s="112"/>
      <c r="AN1059" s="112"/>
      <c r="AO1059" s="112"/>
      <c r="AP1059" s="112"/>
      <c r="AQ1059" s="112"/>
      <c r="AR1059" s="112"/>
    </row>
    <row r="1060" spans="1:44" ht="12.75" customHeight="1" x14ac:dyDescent="0.25">
      <c r="A1060" s="236"/>
      <c r="B1060" s="236"/>
      <c r="C1060" s="298"/>
      <c r="D1060" s="300"/>
      <c r="E1060" s="300"/>
      <c r="F1060" s="300"/>
      <c r="G1060" s="300"/>
      <c r="H1060" s="300"/>
      <c r="I1060" s="236"/>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2"/>
      <c r="AL1060" s="112"/>
      <c r="AM1060" s="112"/>
      <c r="AN1060" s="112"/>
      <c r="AO1060" s="112"/>
      <c r="AP1060" s="112"/>
      <c r="AQ1060" s="112"/>
      <c r="AR1060" s="112"/>
    </row>
    <row r="1061" spans="1:44" ht="12.75" customHeight="1" x14ac:dyDescent="0.25">
      <c r="A1061" s="236"/>
      <c r="B1061" s="236"/>
      <c r="C1061" s="298"/>
      <c r="D1061" s="300"/>
      <c r="E1061" s="300"/>
      <c r="F1061" s="300"/>
      <c r="G1061" s="300"/>
      <c r="H1061" s="300"/>
      <c r="I1061" s="236"/>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2"/>
      <c r="AL1061" s="112"/>
      <c r="AM1061" s="112"/>
      <c r="AN1061" s="112"/>
      <c r="AO1061" s="112"/>
      <c r="AP1061" s="112"/>
      <c r="AQ1061" s="112"/>
      <c r="AR1061" s="112"/>
    </row>
    <row r="1062" spans="1:44" ht="12.75" customHeight="1" x14ac:dyDescent="0.25">
      <c r="A1062" s="236"/>
      <c r="B1062" s="236"/>
      <c r="C1062" s="298"/>
      <c r="D1062" s="300"/>
      <c r="E1062" s="300"/>
      <c r="F1062" s="300"/>
      <c r="G1062" s="300"/>
      <c r="H1062" s="300"/>
      <c r="I1062" s="236"/>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2"/>
      <c r="AL1062" s="112"/>
      <c r="AM1062" s="112"/>
      <c r="AN1062" s="112"/>
      <c r="AO1062" s="112"/>
      <c r="AP1062" s="112"/>
      <c r="AQ1062" s="112"/>
      <c r="AR1062" s="112"/>
    </row>
    <row r="1063" spans="1:44" ht="12.75" customHeight="1" x14ac:dyDescent="0.25">
      <c r="A1063" s="236"/>
      <c r="B1063" s="236"/>
      <c r="C1063" s="298"/>
      <c r="D1063" s="300"/>
      <c r="E1063" s="300"/>
      <c r="F1063" s="300"/>
      <c r="G1063" s="300"/>
      <c r="H1063" s="300"/>
      <c r="I1063" s="236"/>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2"/>
      <c r="AL1063" s="112"/>
      <c r="AM1063" s="112"/>
      <c r="AN1063" s="112"/>
      <c r="AO1063" s="112"/>
      <c r="AP1063" s="112"/>
      <c r="AQ1063" s="112"/>
      <c r="AR1063" s="112"/>
    </row>
    <row r="1064" spans="1:44" ht="12.75" customHeight="1" x14ac:dyDescent="0.25">
      <c r="A1064" s="236"/>
      <c r="B1064" s="236"/>
      <c r="C1064" s="298"/>
      <c r="D1064" s="300"/>
      <c r="E1064" s="300"/>
      <c r="F1064" s="300"/>
      <c r="G1064" s="300"/>
      <c r="H1064" s="300"/>
      <c r="I1064" s="236"/>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2"/>
      <c r="AL1064" s="112"/>
      <c r="AM1064" s="112"/>
      <c r="AN1064" s="112"/>
      <c r="AO1064" s="112"/>
      <c r="AP1064" s="112"/>
      <c r="AQ1064" s="112"/>
      <c r="AR1064" s="112"/>
    </row>
    <row r="1065" spans="1:44" ht="12.75" customHeight="1" x14ac:dyDescent="0.25">
      <c r="A1065" s="236"/>
      <c r="B1065" s="236"/>
      <c r="C1065" s="298"/>
      <c r="D1065" s="300"/>
      <c r="E1065" s="300"/>
      <c r="F1065" s="300"/>
      <c r="G1065" s="300"/>
      <c r="H1065" s="300"/>
      <c r="I1065" s="236"/>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2"/>
      <c r="AL1065" s="112"/>
      <c r="AM1065" s="112"/>
      <c r="AN1065" s="112"/>
      <c r="AO1065" s="112"/>
      <c r="AP1065" s="112"/>
      <c r="AQ1065" s="112"/>
      <c r="AR1065" s="112"/>
    </row>
    <row r="1066" spans="1:44" ht="12.75" customHeight="1" x14ac:dyDescent="0.25">
      <c r="A1066" s="236"/>
      <c r="B1066" s="236"/>
      <c r="C1066" s="298"/>
      <c r="D1066" s="300"/>
      <c r="E1066" s="300"/>
      <c r="F1066" s="300"/>
      <c r="G1066" s="300"/>
      <c r="H1066" s="300"/>
      <c r="I1066" s="236"/>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2"/>
      <c r="AL1066" s="112"/>
      <c r="AM1066" s="112"/>
      <c r="AN1066" s="112"/>
      <c r="AO1066" s="112"/>
      <c r="AP1066" s="112"/>
      <c r="AQ1066" s="112"/>
      <c r="AR1066" s="112"/>
    </row>
    <row r="1067" spans="1:44" ht="12.75" customHeight="1" x14ac:dyDescent="0.25">
      <c r="A1067" s="236"/>
      <c r="B1067" s="236"/>
      <c r="C1067" s="298"/>
      <c r="D1067" s="300"/>
      <c r="E1067" s="300"/>
      <c r="F1067" s="300"/>
      <c r="G1067" s="300"/>
      <c r="H1067" s="300"/>
      <c r="I1067" s="236"/>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2"/>
      <c r="AL1067" s="112"/>
      <c r="AM1067" s="112"/>
      <c r="AN1067" s="112"/>
      <c r="AO1067" s="112"/>
      <c r="AP1067" s="112"/>
      <c r="AQ1067" s="112"/>
      <c r="AR1067" s="112"/>
    </row>
    <row r="1068" spans="1:44" ht="12.75" customHeight="1" x14ac:dyDescent="0.25">
      <c r="A1068" s="236"/>
      <c r="B1068" s="236"/>
      <c r="C1068" s="298"/>
      <c r="D1068" s="300"/>
      <c r="E1068" s="300"/>
      <c r="F1068" s="300"/>
      <c r="G1068" s="300"/>
      <c r="H1068" s="300"/>
      <c r="I1068" s="236"/>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2"/>
      <c r="AL1068" s="112"/>
      <c r="AM1068" s="112"/>
      <c r="AN1068" s="112"/>
      <c r="AO1068" s="112"/>
      <c r="AP1068" s="112"/>
      <c r="AQ1068" s="112"/>
      <c r="AR1068" s="112"/>
    </row>
    <row r="1069" spans="1:44" ht="12.75" customHeight="1" x14ac:dyDescent="0.25">
      <c r="A1069" s="236"/>
      <c r="B1069" s="236"/>
      <c r="C1069" s="298"/>
      <c r="D1069" s="300"/>
      <c r="E1069" s="300"/>
      <c r="F1069" s="300"/>
      <c r="G1069" s="300"/>
      <c r="H1069" s="300"/>
      <c r="I1069" s="236"/>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2"/>
      <c r="AL1069" s="112"/>
      <c r="AM1069" s="112"/>
      <c r="AN1069" s="112"/>
      <c r="AO1069" s="112"/>
      <c r="AP1069" s="112"/>
      <c r="AQ1069" s="112"/>
      <c r="AR1069" s="112"/>
    </row>
    <row r="1070" spans="1:44" ht="12.75" customHeight="1" x14ac:dyDescent="0.25">
      <c r="A1070" s="236"/>
      <c r="B1070" s="236"/>
      <c r="C1070" s="298"/>
      <c r="D1070" s="300"/>
      <c r="E1070" s="300"/>
      <c r="F1070" s="300"/>
      <c r="G1070" s="300"/>
      <c r="H1070" s="300"/>
      <c r="I1070" s="236"/>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2"/>
      <c r="AL1070" s="112"/>
      <c r="AM1070" s="112"/>
      <c r="AN1070" s="112"/>
      <c r="AO1070" s="112"/>
      <c r="AP1070" s="112"/>
      <c r="AQ1070" s="112"/>
      <c r="AR1070" s="112"/>
    </row>
    <row r="1071" spans="1:44" ht="12.75" customHeight="1" x14ac:dyDescent="0.25">
      <c r="A1071" s="236"/>
      <c r="B1071" s="236"/>
      <c r="C1071" s="298"/>
      <c r="D1071" s="300"/>
      <c r="E1071" s="300"/>
      <c r="F1071" s="300"/>
      <c r="G1071" s="300"/>
      <c r="H1071" s="300"/>
      <c r="I1071" s="236"/>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2"/>
      <c r="AL1071" s="112"/>
      <c r="AM1071" s="112"/>
      <c r="AN1071" s="112"/>
      <c r="AO1071" s="112"/>
      <c r="AP1071" s="112"/>
      <c r="AQ1071" s="112"/>
      <c r="AR1071" s="112"/>
    </row>
    <row r="1072" spans="1:44" ht="12.75" customHeight="1" x14ac:dyDescent="0.25">
      <c r="A1072" s="236"/>
      <c r="B1072" s="236"/>
      <c r="C1072" s="298"/>
      <c r="D1072" s="300"/>
      <c r="E1072" s="300"/>
      <c r="F1072" s="300"/>
      <c r="G1072" s="300"/>
      <c r="H1072" s="300"/>
      <c r="I1072" s="236"/>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2"/>
      <c r="AL1072" s="112"/>
      <c r="AM1072" s="112"/>
      <c r="AN1072" s="112"/>
      <c r="AO1072" s="112"/>
      <c r="AP1072" s="112"/>
      <c r="AQ1072" s="112"/>
      <c r="AR1072" s="112"/>
    </row>
    <row r="1073" spans="1:44" ht="12.75" customHeight="1" x14ac:dyDescent="0.25">
      <c r="A1073" s="236"/>
      <c r="B1073" s="236"/>
      <c r="C1073" s="298"/>
      <c r="D1073" s="300"/>
      <c r="E1073" s="300"/>
      <c r="F1073" s="300"/>
      <c r="G1073" s="300"/>
      <c r="H1073" s="300"/>
      <c r="I1073" s="236"/>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2"/>
      <c r="AL1073" s="112"/>
      <c r="AM1073" s="112"/>
      <c r="AN1073" s="112"/>
      <c r="AO1073" s="112"/>
      <c r="AP1073" s="112"/>
      <c r="AQ1073" s="112"/>
      <c r="AR1073" s="112"/>
    </row>
    <row r="1074" spans="1:44" ht="12.75" customHeight="1" x14ac:dyDescent="0.25">
      <c r="A1074" s="236"/>
      <c r="B1074" s="236"/>
      <c r="C1074" s="298"/>
      <c r="D1074" s="300"/>
      <c r="E1074" s="300"/>
      <c r="F1074" s="300"/>
      <c r="G1074" s="300"/>
      <c r="H1074" s="300"/>
      <c r="I1074" s="236"/>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2"/>
      <c r="AL1074" s="112"/>
      <c r="AM1074" s="112"/>
      <c r="AN1074" s="112"/>
      <c r="AO1074" s="112"/>
      <c r="AP1074" s="112"/>
      <c r="AQ1074" s="112"/>
      <c r="AR1074" s="112"/>
    </row>
    <row r="1075" spans="1:44" ht="12.75" customHeight="1" x14ac:dyDescent="0.25">
      <c r="A1075" s="236"/>
      <c r="B1075" s="236"/>
      <c r="C1075" s="298"/>
      <c r="D1075" s="300"/>
      <c r="E1075" s="300"/>
      <c r="F1075" s="300"/>
      <c r="G1075" s="300"/>
      <c r="H1075" s="300"/>
      <c r="I1075" s="236"/>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2"/>
      <c r="AL1075" s="112"/>
      <c r="AM1075" s="112"/>
      <c r="AN1075" s="112"/>
      <c r="AO1075" s="112"/>
      <c r="AP1075" s="112"/>
      <c r="AQ1075" s="112"/>
      <c r="AR1075" s="112"/>
    </row>
    <row r="1076" spans="1:44" ht="12.75" customHeight="1" x14ac:dyDescent="0.25">
      <c r="A1076" s="236"/>
      <c r="B1076" s="236"/>
      <c r="C1076" s="298"/>
      <c r="D1076" s="300"/>
      <c r="E1076" s="300"/>
      <c r="F1076" s="300"/>
      <c r="G1076" s="300"/>
      <c r="H1076" s="300"/>
      <c r="I1076" s="236"/>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2"/>
      <c r="AL1076" s="112"/>
      <c r="AM1076" s="112"/>
      <c r="AN1076" s="112"/>
      <c r="AO1076" s="112"/>
      <c r="AP1076" s="112"/>
      <c r="AQ1076" s="112"/>
      <c r="AR1076" s="112"/>
    </row>
    <row r="1077" spans="1:44" ht="12.75" customHeight="1" x14ac:dyDescent="0.25">
      <c r="A1077" s="236"/>
      <c r="B1077" s="236"/>
      <c r="C1077" s="298"/>
      <c r="D1077" s="300"/>
      <c r="E1077" s="300"/>
      <c r="F1077" s="300"/>
      <c r="G1077" s="300"/>
      <c r="H1077" s="300"/>
      <c r="I1077" s="236"/>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2"/>
      <c r="AL1077" s="112"/>
      <c r="AM1077" s="112"/>
      <c r="AN1077" s="112"/>
      <c r="AO1077" s="112"/>
      <c r="AP1077" s="112"/>
      <c r="AQ1077" s="112"/>
      <c r="AR1077" s="112"/>
    </row>
    <row r="1078" spans="1:44" ht="12.75" customHeight="1" x14ac:dyDescent="0.25">
      <c r="A1078" s="236"/>
      <c r="B1078" s="236"/>
      <c r="C1078" s="298"/>
      <c r="D1078" s="300"/>
      <c r="E1078" s="300"/>
      <c r="F1078" s="300"/>
      <c r="G1078" s="300"/>
      <c r="H1078" s="300"/>
      <c r="I1078" s="236"/>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2"/>
      <c r="AL1078" s="112"/>
      <c r="AM1078" s="112"/>
      <c r="AN1078" s="112"/>
      <c r="AO1078" s="112"/>
      <c r="AP1078" s="112"/>
      <c r="AQ1078" s="112"/>
      <c r="AR1078" s="112"/>
    </row>
    <row r="1079" spans="1:44" ht="12.75" customHeight="1" x14ac:dyDescent="0.25">
      <c r="A1079" s="236"/>
      <c r="B1079" s="236"/>
      <c r="C1079" s="298"/>
      <c r="D1079" s="300"/>
      <c r="E1079" s="300"/>
      <c r="F1079" s="300"/>
      <c r="G1079" s="300"/>
      <c r="H1079" s="300"/>
      <c r="I1079" s="236"/>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2"/>
      <c r="AL1079" s="112"/>
      <c r="AM1079" s="112"/>
      <c r="AN1079" s="112"/>
      <c r="AO1079" s="112"/>
      <c r="AP1079" s="112"/>
      <c r="AQ1079" s="112"/>
      <c r="AR1079" s="112"/>
    </row>
    <row r="1080" spans="1:44" ht="12.75" customHeight="1" x14ac:dyDescent="0.25">
      <c r="A1080" s="236"/>
      <c r="B1080" s="236"/>
      <c r="C1080" s="298"/>
      <c r="D1080" s="300"/>
      <c r="E1080" s="300"/>
      <c r="F1080" s="300"/>
      <c r="G1080" s="300"/>
      <c r="H1080" s="300"/>
      <c r="I1080" s="236"/>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2"/>
      <c r="AL1080" s="112"/>
      <c r="AM1080" s="112"/>
      <c r="AN1080" s="112"/>
      <c r="AO1080" s="112"/>
      <c r="AP1080" s="112"/>
      <c r="AQ1080" s="112"/>
      <c r="AR1080" s="112"/>
    </row>
    <row r="1081" spans="1:44" ht="12.75" customHeight="1" x14ac:dyDescent="0.25">
      <c r="A1081" s="236"/>
      <c r="B1081" s="236"/>
      <c r="C1081" s="298"/>
      <c r="D1081" s="300"/>
      <c r="E1081" s="300"/>
      <c r="F1081" s="300"/>
      <c r="G1081" s="300"/>
      <c r="H1081" s="300"/>
      <c r="I1081" s="236"/>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2"/>
      <c r="AL1081" s="112"/>
      <c r="AM1081" s="112"/>
      <c r="AN1081" s="112"/>
      <c r="AO1081" s="112"/>
      <c r="AP1081" s="112"/>
      <c r="AQ1081" s="112"/>
      <c r="AR1081" s="112"/>
    </row>
    <row r="1082" spans="1:44" ht="12.75" customHeight="1" x14ac:dyDescent="0.25">
      <c r="A1082" s="236"/>
      <c r="B1082" s="236"/>
      <c r="C1082" s="298"/>
      <c r="D1082" s="300"/>
      <c r="E1082" s="300"/>
      <c r="F1082" s="300"/>
      <c r="G1082" s="300"/>
      <c r="H1082" s="300"/>
      <c r="I1082" s="236"/>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2"/>
      <c r="AL1082" s="112"/>
      <c r="AM1082" s="112"/>
      <c r="AN1082" s="112"/>
      <c r="AO1082" s="112"/>
      <c r="AP1082" s="112"/>
      <c r="AQ1082" s="112"/>
      <c r="AR1082" s="112"/>
    </row>
    <row r="1083" spans="1:44" ht="12.75" customHeight="1" x14ac:dyDescent="0.25">
      <c r="A1083" s="236"/>
      <c r="B1083" s="236"/>
      <c r="C1083" s="298"/>
      <c r="D1083" s="300"/>
      <c r="E1083" s="300"/>
      <c r="F1083" s="300"/>
      <c r="G1083" s="300"/>
      <c r="H1083" s="300"/>
      <c r="I1083" s="236"/>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2"/>
      <c r="AL1083" s="112"/>
      <c r="AM1083" s="112"/>
      <c r="AN1083" s="112"/>
      <c r="AO1083" s="112"/>
      <c r="AP1083" s="112"/>
      <c r="AQ1083" s="112"/>
      <c r="AR1083" s="112"/>
    </row>
    <row r="1084" spans="1:44" ht="12.75" customHeight="1" x14ac:dyDescent="0.25">
      <c r="A1084" s="236"/>
      <c r="B1084" s="236"/>
      <c r="C1084" s="298"/>
      <c r="D1084" s="300"/>
      <c r="E1084" s="300"/>
      <c r="F1084" s="300"/>
      <c r="G1084" s="300"/>
      <c r="H1084" s="300"/>
      <c r="I1084" s="236"/>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2"/>
      <c r="AL1084" s="112"/>
      <c r="AM1084" s="112"/>
      <c r="AN1084" s="112"/>
      <c r="AO1084" s="112"/>
      <c r="AP1084" s="112"/>
      <c r="AQ1084" s="112"/>
      <c r="AR1084" s="112"/>
    </row>
    <row r="1085" spans="1:44" ht="12.75" customHeight="1" x14ac:dyDescent="0.25">
      <c r="A1085" s="236"/>
      <c r="B1085" s="236"/>
      <c r="C1085" s="298"/>
      <c r="D1085" s="300"/>
      <c r="E1085" s="300"/>
      <c r="F1085" s="300"/>
      <c r="G1085" s="300"/>
      <c r="H1085" s="300"/>
      <c r="I1085" s="236"/>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2"/>
      <c r="AL1085" s="112"/>
      <c r="AM1085" s="112"/>
      <c r="AN1085" s="112"/>
      <c r="AO1085" s="112"/>
      <c r="AP1085" s="112"/>
      <c r="AQ1085" s="112"/>
      <c r="AR1085" s="112"/>
    </row>
    <row r="1086" spans="1:44" ht="12.75" customHeight="1" x14ac:dyDescent="0.25">
      <c r="A1086" s="236"/>
      <c r="B1086" s="236"/>
      <c r="C1086" s="298"/>
      <c r="D1086" s="300"/>
      <c r="E1086" s="300"/>
      <c r="F1086" s="300"/>
      <c r="G1086" s="300"/>
      <c r="H1086" s="300"/>
      <c r="I1086" s="236"/>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2"/>
      <c r="AL1086" s="112"/>
      <c r="AM1086" s="112"/>
      <c r="AN1086" s="112"/>
      <c r="AO1086" s="112"/>
      <c r="AP1086" s="112"/>
      <c r="AQ1086" s="112"/>
      <c r="AR1086" s="112"/>
    </row>
    <row r="1087" spans="1:44" ht="12.75" customHeight="1" x14ac:dyDescent="0.25">
      <c r="A1087" s="236"/>
      <c r="B1087" s="236"/>
      <c r="C1087" s="298"/>
      <c r="D1087" s="300"/>
      <c r="E1087" s="300"/>
      <c r="F1087" s="300"/>
      <c r="G1087" s="300"/>
      <c r="H1087" s="300"/>
      <c r="I1087" s="236"/>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2"/>
      <c r="AL1087" s="112"/>
      <c r="AM1087" s="112"/>
      <c r="AN1087" s="112"/>
      <c r="AO1087" s="112"/>
      <c r="AP1087" s="112"/>
      <c r="AQ1087" s="112"/>
      <c r="AR1087" s="112"/>
    </row>
    <row r="1088" spans="1:44" ht="12.75" customHeight="1" x14ac:dyDescent="0.25">
      <c r="A1088" s="236"/>
      <c r="B1088" s="236"/>
      <c r="C1088" s="298"/>
      <c r="D1088" s="300"/>
      <c r="E1088" s="300"/>
      <c r="F1088" s="300"/>
      <c r="G1088" s="300"/>
      <c r="H1088" s="300"/>
      <c r="I1088" s="236"/>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2"/>
      <c r="AL1088" s="112"/>
      <c r="AM1088" s="112"/>
      <c r="AN1088" s="112"/>
      <c r="AO1088" s="112"/>
      <c r="AP1088" s="112"/>
      <c r="AQ1088" s="112"/>
      <c r="AR1088" s="112"/>
    </row>
    <row r="1089" spans="1:44" ht="12.75" customHeight="1" x14ac:dyDescent="0.25">
      <c r="A1089" s="236"/>
      <c r="B1089" s="236"/>
      <c r="C1089" s="298"/>
      <c r="D1089" s="300"/>
      <c r="E1089" s="300"/>
      <c r="F1089" s="300"/>
      <c r="G1089" s="300"/>
      <c r="H1089" s="300"/>
      <c r="I1089" s="236"/>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2"/>
      <c r="AL1089" s="112"/>
      <c r="AM1089" s="112"/>
      <c r="AN1089" s="112"/>
      <c r="AO1089" s="112"/>
      <c r="AP1089" s="112"/>
      <c r="AQ1089" s="112"/>
      <c r="AR1089" s="112"/>
    </row>
    <row r="1090" spans="1:44" ht="12.75" customHeight="1" x14ac:dyDescent="0.25">
      <c r="A1090" s="236"/>
      <c r="B1090" s="236"/>
      <c r="C1090" s="298"/>
      <c r="D1090" s="300"/>
      <c r="E1090" s="300"/>
      <c r="F1090" s="300"/>
      <c r="G1090" s="300"/>
      <c r="H1090" s="300"/>
      <c r="I1090" s="236"/>
      <c r="J1090" s="112"/>
      <c r="K1090" s="112"/>
      <c r="L1090" s="112"/>
      <c r="M1090" s="112"/>
      <c r="N1090" s="112"/>
      <c r="O1090" s="112"/>
      <c r="P1090" s="112"/>
      <c r="Q1090" s="112"/>
      <c r="R1090" s="112"/>
      <c r="S1090" s="112"/>
      <c r="T1090" s="112"/>
      <c r="U1090" s="112"/>
      <c r="V1090" s="112"/>
      <c r="W1090" s="112"/>
      <c r="X1090" s="112"/>
      <c r="Y1090" s="112"/>
      <c r="Z1090" s="112"/>
      <c r="AA1090" s="112"/>
      <c r="AB1090" s="112"/>
      <c r="AC1090" s="112"/>
      <c r="AD1090" s="112"/>
      <c r="AE1090" s="112"/>
      <c r="AF1090" s="112"/>
      <c r="AG1090" s="112"/>
      <c r="AH1090" s="112"/>
      <c r="AI1090" s="112"/>
      <c r="AJ1090" s="112"/>
      <c r="AK1090" s="112"/>
      <c r="AL1090" s="112"/>
      <c r="AM1090" s="112"/>
      <c r="AN1090" s="112"/>
      <c r="AO1090" s="112"/>
      <c r="AP1090" s="112"/>
      <c r="AQ1090" s="112"/>
      <c r="AR1090" s="112"/>
    </row>
    <row r="1091" spans="1:44" ht="12.75" customHeight="1" x14ac:dyDescent="0.25">
      <c r="A1091" s="236"/>
      <c r="B1091" s="236"/>
      <c r="C1091" s="298"/>
      <c r="D1091" s="300"/>
      <c r="E1091" s="300"/>
      <c r="F1091" s="300"/>
      <c r="G1091" s="300"/>
      <c r="H1091" s="300"/>
      <c r="I1091" s="236"/>
      <c r="J1091" s="112"/>
      <c r="K1091" s="112"/>
      <c r="L1091" s="112"/>
      <c r="M1091" s="112"/>
      <c r="N1091" s="112"/>
      <c r="O1091" s="112"/>
      <c r="P1091" s="112"/>
      <c r="Q1091" s="112"/>
      <c r="R1091" s="112"/>
      <c r="S1091" s="112"/>
      <c r="T1091" s="112"/>
      <c r="U1091" s="112"/>
      <c r="V1091" s="112"/>
      <c r="W1091" s="112"/>
      <c r="X1091" s="112"/>
      <c r="Y1091" s="112"/>
      <c r="Z1091" s="112"/>
      <c r="AA1091" s="112"/>
      <c r="AB1091" s="112"/>
      <c r="AC1091" s="112"/>
      <c r="AD1091" s="112"/>
      <c r="AE1091" s="112"/>
      <c r="AF1091" s="112"/>
      <c r="AG1091" s="112"/>
      <c r="AH1091" s="112"/>
      <c r="AI1091" s="112"/>
      <c r="AJ1091" s="112"/>
      <c r="AK1091" s="112"/>
      <c r="AL1091" s="112"/>
      <c r="AM1091" s="112"/>
      <c r="AN1091" s="112"/>
      <c r="AO1091" s="112"/>
      <c r="AP1091" s="112"/>
      <c r="AQ1091" s="112"/>
      <c r="AR1091" s="112"/>
    </row>
    <row r="1092" spans="1:44" ht="12.75" customHeight="1" x14ac:dyDescent="0.25">
      <c r="A1092" s="236"/>
      <c r="B1092" s="236"/>
      <c r="C1092" s="298"/>
      <c r="D1092" s="300"/>
      <c r="E1092" s="300"/>
      <c r="F1092" s="300"/>
      <c r="G1092" s="300"/>
      <c r="H1092" s="300"/>
      <c r="I1092" s="236"/>
      <c r="J1092" s="112"/>
      <c r="K1092" s="112"/>
      <c r="L1092" s="112"/>
      <c r="M1092" s="112"/>
      <c r="N1092" s="112"/>
      <c r="O1092" s="112"/>
      <c r="P1092" s="112"/>
      <c r="Q1092" s="112"/>
      <c r="R1092" s="112"/>
      <c r="S1092" s="112"/>
      <c r="T1092" s="112"/>
      <c r="U1092" s="112"/>
      <c r="V1092" s="112"/>
      <c r="W1092" s="112"/>
      <c r="X1092" s="112"/>
      <c r="Y1092" s="112"/>
      <c r="Z1092" s="112"/>
      <c r="AA1092" s="112"/>
      <c r="AB1092" s="112"/>
      <c r="AC1092" s="112"/>
      <c r="AD1092" s="112"/>
      <c r="AE1092" s="112"/>
      <c r="AF1092" s="112"/>
      <c r="AG1092" s="112"/>
      <c r="AH1092" s="112"/>
      <c r="AI1092" s="112"/>
      <c r="AJ1092" s="112"/>
      <c r="AK1092" s="112"/>
      <c r="AL1092" s="112"/>
      <c r="AM1092" s="112"/>
      <c r="AN1092" s="112"/>
      <c r="AO1092" s="112"/>
      <c r="AP1092" s="112"/>
      <c r="AQ1092" s="112"/>
      <c r="AR1092" s="112"/>
    </row>
    <row r="1093" spans="1:44" ht="12.75" customHeight="1" x14ac:dyDescent="0.25">
      <c r="A1093" s="236"/>
      <c r="B1093" s="236"/>
      <c r="C1093" s="298"/>
      <c r="D1093" s="300"/>
      <c r="E1093" s="300"/>
      <c r="F1093" s="300"/>
      <c r="G1093" s="300"/>
      <c r="H1093" s="300"/>
      <c r="I1093" s="236"/>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2"/>
      <c r="AL1093" s="112"/>
      <c r="AM1093" s="112"/>
      <c r="AN1093" s="112"/>
      <c r="AO1093" s="112"/>
      <c r="AP1093" s="112"/>
      <c r="AQ1093" s="112"/>
      <c r="AR1093" s="112"/>
    </row>
    <row r="1094" spans="1:44" ht="12.75" customHeight="1" x14ac:dyDescent="0.25">
      <c r="A1094" s="236"/>
      <c r="B1094" s="236"/>
      <c r="C1094" s="298"/>
      <c r="D1094" s="300"/>
      <c r="E1094" s="300"/>
      <c r="F1094" s="300"/>
      <c r="G1094" s="300"/>
      <c r="H1094" s="300"/>
      <c r="I1094" s="236"/>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2"/>
      <c r="AL1094" s="112"/>
      <c r="AM1094" s="112"/>
      <c r="AN1094" s="112"/>
      <c r="AO1094" s="112"/>
      <c r="AP1094" s="112"/>
      <c r="AQ1094" s="112"/>
      <c r="AR1094" s="112"/>
    </row>
    <row r="1095" spans="1:44" ht="12.75" customHeight="1" x14ac:dyDescent="0.25">
      <c r="A1095" s="236"/>
      <c r="B1095" s="236"/>
      <c r="C1095" s="298"/>
      <c r="D1095" s="300"/>
      <c r="E1095" s="300"/>
      <c r="F1095" s="300"/>
      <c r="G1095" s="300"/>
      <c r="H1095" s="300"/>
      <c r="I1095" s="236"/>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2"/>
      <c r="AL1095" s="112"/>
      <c r="AM1095" s="112"/>
      <c r="AN1095" s="112"/>
      <c r="AO1095" s="112"/>
      <c r="AP1095" s="112"/>
      <c r="AQ1095" s="112"/>
      <c r="AR1095" s="112"/>
    </row>
    <row r="1096" spans="1:44" ht="12.75" customHeight="1" x14ac:dyDescent="0.25">
      <c r="A1096" s="236"/>
      <c r="B1096" s="236"/>
      <c r="C1096" s="298"/>
      <c r="D1096" s="300"/>
      <c r="E1096" s="300"/>
      <c r="F1096" s="300"/>
      <c r="G1096" s="300"/>
      <c r="H1096" s="300"/>
      <c r="I1096" s="236"/>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2"/>
      <c r="AL1096" s="112"/>
      <c r="AM1096" s="112"/>
      <c r="AN1096" s="112"/>
      <c r="AO1096" s="112"/>
      <c r="AP1096" s="112"/>
      <c r="AQ1096" s="112"/>
      <c r="AR1096" s="112"/>
    </row>
    <row r="1097" spans="1:44" ht="12.75" customHeight="1" x14ac:dyDescent="0.25">
      <c r="A1097" s="236"/>
      <c r="B1097" s="236"/>
      <c r="C1097" s="298"/>
      <c r="D1097" s="300"/>
      <c r="E1097" s="300"/>
      <c r="F1097" s="300"/>
      <c r="G1097" s="300"/>
      <c r="H1097" s="300"/>
      <c r="I1097" s="236"/>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2"/>
      <c r="AL1097" s="112"/>
      <c r="AM1097" s="112"/>
      <c r="AN1097" s="112"/>
      <c r="AO1097" s="112"/>
      <c r="AP1097" s="112"/>
      <c r="AQ1097" s="112"/>
      <c r="AR1097" s="112"/>
    </row>
    <row r="1098" spans="1:44" ht="12.75" customHeight="1" x14ac:dyDescent="0.25">
      <c r="A1098" s="236"/>
      <c r="B1098" s="236"/>
      <c r="C1098" s="298"/>
      <c r="D1098" s="300"/>
      <c r="E1098" s="300"/>
      <c r="F1098" s="300"/>
      <c r="G1098" s="300"/>
      <c r="H1098" s="300"/>
      <c r="I1098" s="236"/>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2"/>
      <c r="AL1098" s="112"/>
      <c r="AM1098" s="112"/>
      <c r="AN1098" s="112"/>
      <c r="AO1098" s="112"/>
      <c r="AP1098" s="112"/>
      <c r="AQ1098" s="112"/>
      <c r="AR1098" s="112"/>
    </row>
    <row r="1099" spans="1:44" ht="12.75" customHeight="1" x14ac:dyDescent="0.25">
      <c r="A1099" s="236"/>
      <c r="B1099" s="236"/>
      <c r="C1099" s="298"/>
      <c r="D1099" s="300"/>
      <c r="E1099" s="300"/>
      <c r="F1099" s="300"/>
      <c r="G1099" s="300"/>
      <c r="H1099" s="300"/>
      <c r="I1099" s="236"/>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2"/>
      <c r="AL1099" s="112"/>
      <c r="AM1099" s="112"/>
      <c r="AN1099" s="112"/>
      <c r="AO1099" s="112"/>
      <c r="AP1099" s="112"/>
      <c r="AQ1099" s="112"/>
      <c r="AR1099" s="112"/>
    </row>
    <row r="1100" spans="1:44" ht="12.75" customHeight="1" x14ac:dyDescent="0.25">
      <c r="A1100" s="236"/>
      <c r="B1100" s="236"/>
      <c r="C1100" s="298"/>
      <c r="D1100" s="300"/>
      <c r="E1100" s="300"/>
      <c r="F1100" s="300"/>
      <c r="G1100" s="300"/>
      <c r="H1100" s="300"/>
      <c r="I1100" s="236"/>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2"/>
      <c r="AL1100" s="112"/>
      <c r="AM1100" s="112"/>
      <c r="AN1100" s="112"/>
      <c r="AO1100" s="112"/>
      <c r="AP1100" s="112"/>
      <c r="AQ1100" s="112"/>
      <c r="AR1100" s="112"/>
    </row>
    <row r="1101" spans="1:44" ht="12.75" customHeight="1" x14ac:dyDescent="0.25">
      <c r="A1101" s="236"/>
      <c r="B1101" s="236"/>
      <c r="C1101" s="298"/>
      <c r="D1101" s="300"/>
      <c r="E1101" s="300"/>
      <c r="F1101" s="300"/>
      <c r="G1101" s="300"/>
      <c r="H1101" s="300"/>
      <c r="I1101" s="236"/>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2"/>
      <c r="AL1101" s="112"/>
      <c r="AM1101" s="112"/>
      <c r="AN1101" s="112"/>
      <c r="AO1101" s="112"/>
      <c r="AP1101" s="112"/>
      <c r="AQ1101" s="112"/>
      <c r="AR1101" s="112"/>
    </row>
    <row r="1102" spans="1:44" ht="12.75" customHeight="1" x14ac:dyDescent="0.25">
      <c r="A1102" s="236"/>
      <c r="B1102" s="236"/>
      <c r="C1102" s="298"/>
      <c r="D1102" s="300"/>
      <c r="E1102" s="300"/>
      <c r="F1102" s="300"/>
      <c r="G1102" s="300"/>
      <c r="H1102" s="300"/>
      <c r="I1102" s="236"/>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2"/>
      <c r="AL1102" s="112"/>
      <c r="AM1102" s="112"/>
      <c r="AN1102" s="112"/>
      <c r="AO1102" s="112"/>
      <c r="AP1102" s="112"/>
      <c r="AQ1102" s="112"/>
      <c r="AR1102" s="112"/>
    </row>
    <row r="1103" spans="1:44" ht="12.75" customHeight="1" x14ac:dyDescent="0.25">
      <c r="A1103" s="236"/>
      <c r="B1103" s="236"/>
      <c r="C1103" s="298"/>
      <c r="D1103" s="300"/>
      <c r="E1103" s="300"/>
      <c r="F1103" s="300"/>
      <c r="G1103" s="300"/>
      <c r="H1103" s="300"/>
      <c r="I1103" s="236"/>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2"/>
      <c r="AL1103" s="112"/>
      <c r="AM1103" s="112"/>
      <c r="AN1103" s="112"/>
      <c r="AO1103" s="112"/>
      <c r="AP1103" s="112"/>
      <c r="AQ1103" s="112"/>
      <c r="AR1103" s="112"/>
    </row>
    <row r="1104" spans="1:44" ht="12.75" customHeight="1" x14ac:dyDescent="0.25">
      <c r="A1104" s="236"/>
      <c r="B1104" s="236"/>
      <c r="C1104" s="298"/>
      <c r="D1104" s="300"/>
      <c r="E1104" s="300"/>
      <c r="F1104" s="300"/>
      <c r="G1104" s="300"/>
      <c r="H1104" s="300"/>
      <c r="I1104" s="236"/>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2"/>
      <c r="AL1104" s="112"/>
      <c r="AM1104" s="112"/>
      <c r="AN1104" s="112"/>
      <c r="AO1104" s="112"/>
      <c r="AP1104" s="112"/>
      <c r="AQ1104" s="112"/>
      <c r="AR1104" s="112"/>
    </row>
    <row r="1105" spans="1:44" ht="12.75" customHeight="1" x14ac:dyDescent="0.25">
      <c r="A1105" s="236"/>
      <c r="B1105" s="236"/>
      <c r="C1105" s="298"/>
      <c r="D1105" s="300"/>
      <c r="E1105" s="300"/>
      <c r="F1105" s="300"/>
      <c r="G1105" s="300"/>
      <c r="H1105" s="300"/>
      <c r="I1105" s="236"/>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2"/>
      <c r="AL1105" s="112"/>
      <c r="AM1105" s="112"/>
      <c r="AN1105" s="112"/>
      <c r="AO1105" s="112"/>
      <c r="AP1105" s="112"/>
      <c r="AQ1105" s="112"/>
      <c r="AR1105" s="112"/>
    </row>
    <row r="1106" spans="1:44" ht="12.75" customHeight="1" x14ac:dyDescent="0.25">
      <c r="A1106" s="236"/>
      <c r="B1106" s="236"/>
      <c r="C1106" s="298"/>
      <c r="D1106" s="300"/>
      <c r="E1106" s="300"/>
      <c r="F1106" s="300"/>
      <c r="G1106" s="300"/>
      <c r="H1106" s="300"/>
      <c r="I1106" s="236"/>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2"/>
      <c r="AL1106" s="112"/>
      <c r="AM1106" s="112"/>
      <c r="AN1106" s="112"/>
      <c r="AO1106" s="112"/>
      <c r="AP1106" s="112"/>
      <c r="AQ1106" s="112"/>
      <c r="AR1106" s="112"/>
    </row>
    <row r="1107" spans="1:44" ht="12.75" customHeight="1" x14ac:dyDescent="0.25">
      <c r="A1107" s="236"/>
      <c r="B1107" s="236"/>
      <c r="C1107" s="298"/>
      <c r="D1107" s="300"/>
      <c r="E1107" s="300"/>
      <c r="F1107" s="300"/>
      <c r="G1107" s="300"/>
      <c r="H1107" s="300"/>
      <c r="I1107" s="236"/>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2"/>
      <c r="AL1107" s="112"/>
      <c r="AM1107" s="112"/>
      <c r="AN1107" s="112"/>
      <c r="AO1107" s="112"/>
      <c r="AP1107" s="112"/>
      <c r="AQ1107" s="112"/>
      <c r="AR1107" s="112"/>
    </row>
    <row r="1108" spans="1:44" ht="12.75" customHeight="1" x14ac:dyDescent="0.25">
      <c r="A1108" s="236"/>
      <c r="B1108" s="236"/>
      <c r="C1108" s="298"/>
      <c r="D1108" s="300"/>
      <c r="E1108" s="300"/>
      <c r="F1108" s="300"/>
      <c r="G1108" s="300"/>
      <c r="H1108" s="300"/>
      <c r="I1108" s="236"/>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2"/>
      <c r="AL1108" s="112"/>
      <c r="AM1108" s="112"/>
      <c r="AN1108" s="112"/>
      <c r="AO1108" s="112"/>
      <c r="AP1108" s="112"/>
      <c r="AQ1108" s="112"/>
      <c r="AR1108" s="112"/>
    </row>
    <row r="1109" spans="1:44" ht="12.75" customHeight="1" x14ac:dyDescent="0.25">
      <c r="A1109" s="236"/>
      <c r="B1109" s="236"/>
      <c r="C1109" s="298"/>
      <c r="D1109" s="300"/>
      <c r="E1109" s="300"/>
      <c r="F1109" s="300"/>
      <c r="G1109" s="300"/>
      <c r="H1109" s="300"/>
      <c r="I1109" s="236"/>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2"/>
      <c r="AL1109" s="112"/>
      <c r="AM1109" s="112"/>
      <c r="AN1109" s="112"/>
      <c r="AO1109" s="112"/>
      <c r="AP1109" s="112"/>
      <c r="AQ1109" s="112"/>
      <c r="AR1109" s="112"/>
    </row>
    <row r="1110" spans="1:44" ht="12.75" customHeight="1" x14ac:dyDescent="0.25">
      <c r="A1110" s="236"/>
      <c r="B1110" s="236"/>
      <c r="C1110" s="298"/>
      <c r="D1110" s="300"/>
      <c r="E1110" s="300"/>
      <c r="F1110" s="300"/>
      <c r="G1110" s="300"/>
      <c r="H1110" s="300"/>
      <c r="I1110" s="236"/>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2"/>
      <c r="AL1110" s="112"/>
      <c r="AM1110" s="112"/>
      <c r="AN1110" s="112"/>
      <c r="AO1110" s="112"/>
      <c r="AP1110" s="112"/>
      <c r="AQ1110" s="112"/>
      <c r="AR1110" s="112"/>
    </row>
    <row r="1111" spans="1:44" ht="12.75" customHeight="1" x14ac:dyDescent="0.25">
      <c r="A1111" s="236"/>
      <c r="B1111" s="236"/>
      <c r="C1111" s="298"/>
      <c r="D1111" s="300"/>
      <c r="E1111" s="300"/>
      <c r="F1111" s="300"/>
      <c r="G1111" s="300"/>
      <c r="H1111" s="300"/>
      <c r="I1111" s="236"/>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2"/>
      <c r="AL1111" s="112"/>
      <c r="AM1111" s="112"/>
      <c r="AN1111" s="112"/>
      <c r="AO1111" s="112"/>
      <c r="AP1111" s="112"/>
      <c r="AQ1111" s="112"/>
      <c r="AR1111" s="112"/>
    </row>
    <row r="1112" spans="1:44" ht="12.75" customHeight="1" x14ac:dyDescent="0.25">
      <c r="A1112" s="236"/>
      <c r="B1112" s="236"/>
      <c r="C1112" s="298"/>
      <c r="D1112" s="300"/>
      <c r="E1112" s="300"/>
      <c r="F1112" s="300"/>
      <c r="G1112" s="300"/>
      <c r="H1112" s="300"/>
      <c r="I1112" s="236"/>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2"/>
      <c r="AL1112" s="112"/>
      <c r="AM1112" s="112"/>
      <c r="AN1112" s="112"/>
      <c r="AO1112" s="112"/>
      <c r="AP1112" s="112"/>
      <c r="AQ1112" s="112"/>
      <c r="AR1112" s="112"/>
    </row>
    <row r="1113" spans="1:44" ht="12.75" customHeight="1" x14ac:dyDescent="0.25">
      <c r="A1113" s="236"/>
      <c r="B1113" s="236"/>
      <c r="C1113" s="298"/>
      <c r="D1113" s="300"/>
      <c r="E1113" s="300"/>
      <c r="F1113" s="300"/>
      <c r="G1113" s="300"/>
      <c r="H1113" s="300"/>
      <c r="I1113" s="236"/>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2"/>
      <c r="AL1113" s="112"/>
      <c r="AM1113" s="112"/>
      <c r="AN1113" s="112"/>
      <c r="AO1113" s="112"/>
      <c r="AP1113" s="112"/>
      <c r="AQ1113" s="112"/>
      <c r="AR1113" s="112"/>
    </row>
    <row r="1114" spans="1:44" ht="12.75" customHeight="1" x14ac:dyDescent="0.25">
      <c r="A1114" s="236"/>
      <c r="B1114" s="236"/>
      <c r="C1114" s="298"/>
      <c r="D1114" s="300"/>
      <c r="E1114" s="300"/>
      <c r="F1114" s="300"/>
      <c r="G1114" s="300"/>
      <c r="H1114" s="300"/>
      <c r="I1114" s="236"/>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2"/>
      <c r="AL1114" s="112"/>
      <c r="AM1114" s="112"/>
      <c r="AN1114" s="112"/>
      <c r="AO1114" s="112"/>
      <c r="AP1114" s="112"/>
      <c r="AQ1114" s="112"/>
      <c r="AR1114" s="112"/>
    </row>
    <row r="1115" spans="1:44" ht="12.75" customHeight="1" x14ac:dyDescent="0.25">
      <c r="A1115" s="236"/>
      <c r="B1115" s="236"/>
      <c r="C1115" s="298"/>
      <c r="D1115" s="300"/>
      <c r="E1115" s="300"/>
      <c r="F1115" s="300"/>
      <c r="G1115" s="300"/>
      <c r="H1115" s="300"/>
      <c r="I1115" s="236"/>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2"/>
      <c r="AL1115" s="112"/>
      <c r="AM1115" s="112"/>
      <c r="AN1115" s="112"/>
      <c r="AO1115" s="112"/>
      <c r="AP1115" s="112"/>
      <c r="AQ1115" s="112"/>
      <c r="AR1115" s="112"/>
    </row>
    <row r="1116" spans="1:44" ht="12.75" customHeight="1" x14ac:dyDescent="0.25">
      <c r="A1116" s="236"/>
      <c r="B1116" s="236"/>
      <c r="C1116" s="298"/>
      <c r="D1116" s="300"/>
      <c r="E1116" s="300"/>
      <c r="F1116" s="300"/>
      <c r="G1116" s="300"/>
      <c r="H1116" s="300"/>
      <c r="I1116" s="236"/>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2"/>
      <c r="AL1116" s="112"/>
      <c r="AM1116" s="112"/>
      <c r="AN1116" s="112"/>
      <c r="AO1116" s="112"/>
      <c r="AP1116" s="112"/>
      <c r="AQ1116" s="112"/>
      <c r="AR1116" s="112"/>
    </row>
    <row r="1117" spans="1:44" ht="12.75" customHeight="1" x14ac:dyDescent="0.25">
      <c r="A1117" s="236"/>
      <c r="B1117" s="236"/>
      <c r="C1117" s="298"/>
      <c r="D1117" s="300"/>
      <c r="E1117" s="300"/>
      <c r="F1117" s="300"/>
      <c r="G1117" s="300"/>
      <c r="H1117" s="300"/>
      <c r="I1117" s="236"/>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2"/>
      <c r="AL1117" s="112"/>
      <c r="AM1117" s="112"/>
      <c r="AN1117" s="112"/>
      <c r="AO1117" s="112"/>
      <c r="AP1117" s="112"/>
      <c r="AQ1117" s="112"/>
      <c r="AR1117" s="112"/>
    </row>
    <row r="1118" spans="1:44" ht="12.75" customHeight="1" x14ac:dyDescent="0.25">
      <c r="A1118" s="236"/>
      <c r="B1118" s="236"/>
      <c r="C1118" s="298"/>
      <c r="D1118" s="300"/>
      <c r="E1118" s="300"/>
      <c r="F1118" s="300"/>
      <c r="G1118" s="300"/>
      <c r="H1118" s="300"/>
      <c r="I1118" s="236"/>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2"/>
      <c r="AL1118" s="112"/>
      <c r="AM1118" s="112"/>
      <c r="AN1118" s="112"/>
      <c r="AO1118" s="112"/>
      <c r="AP1118" s="112"/>
      <c r="AQ1118" s="112"/>
      <c r="AR1118" s="112"/>
    </row>
    <row r="1119" spans="1:44" ht="12.75" customHeight="1" x14ac:dyDescent="0.25">
      <c r="A1119" s="236"/>
      <c r="B1119" s="236"/>
      <c r="C1119" s="298"/>
      <c r="D1119" s="300"/>
      <c r="E1119" s="300"/>
      <c r="F1119" s="300"/>
      <c r="G1119" s="300"/>
      <c r="H1119" s="300"/>
      <c r="I1119" s="236"/>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2"/>
      <c r="AL1119" s="112"/>
      <c r="AM1119" s="112"/>
      <c r="AN1119" s="112"/>
      <c r="AO1119" s="112"/>
      <c r="AP1119" s="112"/>
      <c r="AQ1119" s="112"/>
      <c r="AR1119" s="112"/>
    </row>
    <row r="1120" spans="1:44" ht="12.75" customHeight="1" x14ac:dyDescent="0.25">
      <c r="A1120" s="236"/>
      <c r="B1120" s="236"/>
      <c r="C1120" s="298"/>
      <c r="D1120" s="300"/>
      <c r="E1120" s="300"/>
      <c r="F1120" s="300"/>
      <c r="G1120" s="300"/>
      <c r="H1120" s="300"/>
      <c r="I1120" s="236"/>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2"/>
      <c r="AL1120" s="112"/>
      <c r="AM1120" s="112"/>
      <c r="AN1120" s="112"/>
      <c r="AO1120" s="112"/>
      <c r="AP1120" s="112"/>
      <c r="AQ1120" s="112"/>
      <c r="AR1120" s="112"/>
    </row>
    <row r="1121" spans="1:44" ht="12.75" customHeight="1" x14ac:dyDescent="0.25">
      <c r="A1121" s="236"/>
      <c r="B1121" s="236"/>
      <c r="C1121" s="298"/>
      <c r="D1121" s="300"/>
      <c r="E1121" s="300"/>
      <c r="F1121" s="300"/>
      <c r="G1121" s="300"/>
      <c r="H1121" s="300"/>
      <c r="I1121" s="236"/>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2"/>
      <c r="AL1121" s="112"/>
      <c r="AM1121" s="112"/>
      <c r="AN1121" s="112"/>
      <c r="AO1121" s="112"/>
      <c r="AP1121" s="112"/>
      <c r="AQ1121" s="112"/>
      <c r="AR1121" s="112"/>
    </row>
    <row r="1122" spans="1:44" ht="12.75" customHeight="1" x14ac:dyDescent="0.25">
      <c r="A1122" s="236"/>
      <c r="B1122" s="236"/>
      <c r="C1122" s="298"/>
      <c r="D1122" s="300"/>
      <c r="E1122" s="300"/>
      <c r="F1122" s="300"/>
      <c r="G1122" s="300"/>
      <c r="H1122" s="300"/>
      <c r="I1122" s="236"/>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2"/>
      <c r="AL1122" s="112"/>
      <c r="AM1122" s="112"/>
      <c r="AN1122" s="112"/>
      <c r="AO1122" s="112"/>
      <c r="AP1122" s="112"/>
      <c r="AQ1122" s="112"/>
      <c r="AR1122" s="112"/>
    </row>
    <row r="1123" spans="1:44" ht="12.75" customHeight="1" x14ac:dyDescent="0.25">
      <c r="A1123" s="236"/>
      <c r="B1123" s="236"/>
      <c r="C1123" s="298"/>
      <c r="D1123" s="300"/>
      <c r="E1123" s="300"/>
      <c r="F1123" s="300"/>
      <c r="G1123" s="300"/>
      <c r="H1123" s="300"/>
      <c r="I1123" s="236"/>
      <c r="J1123" s="112"/>
      <c r="K1123" s="112"/>
      <c r="L1123" s="112"/>
      <c r="M1123" s="112"/>
      <c r="N1123" s="112"/>
      <c r="O1123" s="112"/>
      <c r="P1123" s="112"/>
      <c r="Q1123" s="112"/>
      <c r="R1123" s="112"/>
      <c r="S1123" s="112"/>
      <c r="T1123" s="112"/>
      <c r="U1123" s="112"/>
      <c r="V1123" s="112"/>
      <c r="W1123" s="112"/>
      <c r="X1123" s="112"/>
      <c r="Y1123" s="112"/>
      <c r="Z1123" s="112"/>
      <c r="AA1123" s="112"/>
      <c r="AB1123" s="112"/>
      <c r="AC1123" s="112"/>
      <c r="AD1123" s="112"/>
      <c r="AE1123" s="112"/>
      <c r="AF1123" s="112"/>
      <c r="AG1123" s="112"/>
      <c r="AH1123" s="112"/>
      <c r="AI1123" s="112"/>
      <c r="AJ1123" s="112"/>
      <c r="AK1123" s="112"/>
      <c r="AL1123" s="112"/>
      <c r="AM1123" s="112"/>
      <c r="AN1123" s="112"/>
      <c r="AO1123" s="112"/>
      <c r="AP1123" s="112"/>
      <c r="AQ1123" s="112"/>
      <c r="AR1123" s="112"/>
    </row>
    <row r="1124" spans="1:44" ht="12.75" customHeight="1" x14ac:dyDescent="0.25">
      <c r="A1124" s="236"/>
      <c r="B1124" s="236"/>
      <c r="C1124" s="298"/>
      <c r="D1124" s="300"/>
      <c r="E1124" s="300"/>
      <c r="F1124" s="300"/>
      <c r="G1124" s="300"/>
      <c r="H1124" s="300"/>
      <c r="I1124" s="236"/>
      <c r="J1124" s="112"/>
      <c r="K1124" s="112"/>
      <c r="L1124" s="112"/>
      <c r="M1124" s="112"/>
      <c r="N1124" s="112"/>
      <c r="O1124" s="112"/>
      <c r="P1124" s="112"/>
      <c r="Q1124" s="112"/>
      <c r="R1124" s="112"/>
      <c r="S1124" s="112"/>
      <c r="T1124" s="112"/>
      <c r="U1124" s="112"/>
      <c r="V1124" s="112"/>
      <c r="W1124" s="112"/>
      <c r="X1124" s="112"/>
      <c r="Y1124" s="112"/>
      <c r="Z1124" s="112"/>
      <c r="AA1124" s="112"/>
      <c r="AB1124" s="112"/>
      <c r="AC1124" s="112"/>
      <c r="AD1124" s="112"/>
      <c r="AE1124" s="112"/>
      <c r="AF1124" s="112"/>
      <c r="AG1124" s="112"/>
      <c r="AH1124" s="112"/>
      <c r="AI1124" s="112"/>
      <c r="AJ1124" s="112"/>
      <c r="AK1124" s="112"/>
      <c r="AL1124" s="112"/>
      <c r="AM1124" s="112"/>
      <c r="AN1124" s="112"/>
      <c r="AO1124" s="112"/>
      <c r="AP1124" s="112"/>
      <c r="AQ1124" s="112"/>
      <c r="AR1124" s="112"/>
    </row>
    <row r="1125" spans="1:44" ht="12.75" customHeight="1" x14ac:dyDescent="0.25">
      <c r="A1125" s="236"/>
      <c r="B1125" s="236"/>
      <c r="C1125" s="298"/>
      <c r="D1125" s="300"/>
      <c r="E1125" s="300"/>
      <c r="F1125" s="300"/>
      <c r="G1125" s="300"/>
      <c r="H1125" s="300"/>
      <c r="I1125" s="236"/>
      <c r="J1125" s="112"/>
      <c r="K1125" s="112"/>
      <c r="L1125" s="112"/>
      <c r="M1125" s="112"/>
      <c r="N1125" s="112"/>
      <c r="O1125" s="112"/>
      <c r="P1125" s="112"/>
      <c r="Q1125" s="112"/>
      <c r="R1125" s="112"/>
      <c r="S1125" s="112"/>
      <c r="T1125" s="112"/>
      <c r="U1125" s="112"/>
      <c r="V1125" s="112"/>
      <c r="W1125" s="112"/>
      <c r="X1125" s="112"/>
      <c r="Y1125" s="112"/>
      <c r="Z1125" s="112"/>
      <c r="AA1125" s="112"/>
      <c r="AB1125" s="112"/>
      <c r="AC1125" s="112"/>
      <c r="AD1125" s="112"/>
      <c r="AE1125" s="112"/>
      <c r="AF1125" s="112"/>
      <c r="AG1125" s="112"/>
      <c r="AH1125" s="112"/>
      <c r="AI1125" s="112"/>
      <c r="AJ1125" s="112"/>
      <c r="AK1125" s="112"/>
      <c r="AL1125" s="112"/>
      <c r="AM1125" s="112"/>
      <c r="AN1125" s="112"/>
      <c r="AO1125" s="112"/>
      <c r="AP1125" s="112"/>
      <c r="AQ1125" s="112"/>
      <c r="AR1125" s="112"/>
    </row>
    <row r="1126" spans="1:44" ht="12.75" customHeight="1" x14ac:dyDescent="0.25">
      <c r="A1126" s="236"/>
      <c r="B1126" s="236"/>
      <c r="C1126" s="298"/>
      <c r="D1126" s="300"/>
      <c r="E1126" s="300"/>
      <c r="F1126" s="300"/>
      <c r="G1126" s="300"/>
      <c r="H1126" s="300"/>
      <c r="I1126" s="236"/>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2"/>
      <c r="AL1126" s="112"/>
      <c r="AM1126" s="112"/>
      <c r="AN1126" s="112"/>
      <c r="AO1126" s="112"/>
      <c r="AP1126" s="112"/>
      <c r="AQ1126" s="112"/>
      <c r="AR1126" s="112"/>
    </row>
    <row r="1127" spans="1:44" ht="12.75" customHeight="1" x14ac:dyDescent="0.25">
      <c r="A1127" s="236"/>
      <c r="B1127" s="236"/>
      <c r="C1127" s="298"/>
      <c r="D1127" s="300"/>
      <c r="E1127" s="300"/>
      <c r="F1127" s="300"/>
      <c r="G1127" s="300"/>
      <c r="H1127" s="300"/>
      <c r="I1127" s="236"/>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2"/>
      <c r="AL1127" s="112"/>
      <c r="AM1127" s="112"/>
      <c r="AN1127" s="112"/>
      <c r="AO1127" s="112"/>
      <c r="AP1127" s="112"/>
      <c r="AQ1127" s="112"/>
      <c r="AR1127" s="112"/>
    </row>
    <row r="1128" spans="1:44" ht="12.75" customHeight="1" x14ac:dyDescent="0.25">
      <c r="A1128" s="236"/>
      <c r="B1128" s="236"/>
      <c r="C1128" s="298"/>
      <c r="D1128" s="300"/>
      <c r="E1128" s="300"/>
      <c r="F1128" s="300"/>
      <c r="G1128" s="300"/>
      <c r="H1128" s="300"/>
      <c r="I1128" s="236"/>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2"/>
      <c r="AL1128" s="112"/>
      <c r="AM1128" s="112"/>
      <c r="AN1128" s="112"/>
      <c r="AO1128" s="112"/>
      <c r="AP1128" s="112"/>
      <c r="AQ1128" s="112"/>
      <c r="AR1128" s="112"/>
    </row>
    <row r="1129" spans="1:44" ht="12.75" customHeight="1" x14ac:dyDescent="0.25">
      <c r="A1129" s="236"/>
      <c r="B1129" s="236"/>
      <c r="C1129" s="298"/>
      <c r="D1129" s="300"/>
      <c r="E1129" s="300"/>
      <c r="F1129" s="300"/>
      <c r="G1129" s="300"/>
      <c r="H1129" s="300"/>
      <c r="I1129" s="236"/>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2"/>
      <c r="AL1129" s="112"/>
      <c r="AM1129" s="112"/>
      <c r="AN1129" s="112"/>
      <c r="AO1129" s="112"/>
      <c r="AP1129" s="112"/>
      <c r="AQ1129" s="112"/>
      <c r="AR1129" s="112"/>
    </row>
    <row r="1130" spans="1:44" ht="12.75" customHeight="1" x14ac:dyDescent="0.25">
      <c r="A1130" s="236"/>
      <c r="B1130" s="236"/>
      <c r="C1130" s="298"/>
      <c r="D1130" s="300"/>
      <c r="E1130" s="300"/>
      <c r="F1130" s="300"/>
      <c r="G1130" s="300"/>
      <c r="H1130" s="300"/>
      <c r="I1130" s="236"/>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2"/>
      <c r="AL1130" s="112"/>
      <c r="AM1130" s="112"/>
      <c r="AN1130" s="112"/>
      <c r="AO1130" s="112"/>
      <c r="AP1130" s="112"/>
      <c r="AQ1130" s="112"/>
      <c r="AR1130" s="112"/>
    </row>
    <row r="1131" spans="1:44" ht="12.75" customHeight="1" x14ac:dyDescent="0.25">
      <c r="A1131" s="236"/>
      <c r="B1131" s="236"/>
      <c r="C1131" s="298"/>
      <c r="D1131" s="300"/>
      <c r="E1131" s="300"/>
      <c r="F1131" s="300"/>
      <c r="G1131" s="300"/>
      <c r="H1131" s="300"/>
      <c r="I1131" s="236"/>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2"/>
      <c r="AL1131" s="112"/>
      <c r="AM1131" s="112"/>
      <c r="AN1131" s="112"/>
      <c r="AO1131" s="112"/>
      <c r="AP1131" s="112"/>
      <c r="AQ1131" s="112"/>
      <c r="AR1131" s="112"/>
    </row>
    <row r="1132" spans="1:44" ht="12.75" customHeight="1" x14ac:dyDescent="0.25">
      <c r="A1132" s="236"/>
      <c r="B1132" s="236"/>
      <c r="C1132" s="298"/>
      <c r="D1132" s="300"/>
      <c r="E1132" s="300"/>
      <c r="F1132" s="300"/>
      <c r="G1132" s="300"/>
      <c r="H1132" s="300"/>
      <c r="I1132" s="236"/>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2"/>
      <c r="AL1132" s="112"/>
      <c r="AM1132" s="112"/>
      <c r="AN1132" s="112"/>
      <c r="AO1132" s="112"/>
      <c r="AP1132" s="112"/>
      <c r="AQ1132" s="112"/>
      <c r="AR1132" s="112"/>
    </row>
    <row r="1133" spans="1:44" ht="12.75" customHeight="1" x14ac:dyDescent="0.25">
      <c r="A1133" s="236"/>
      <c r="B1133" s="236"/>
      <c r="C1133" s="298"/>
      <c r="D1133" s="300"/>
      <c r="E1133" s="300"/>
      <c r="F1133" s="300"/>
      <c r="G1133" s="300"/>
      <c r="H1133" s="300"/>
      <c r="I1133" s="236"/>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2"/>
      <c r="AL1133" s="112"/>
      <c r="AM1133" s="112"/>
      <c r="AN1133" s="112"/>
      <c r="AO1133" s="112"/>
      <c r="AP1133" s="112"/>
      <c r="AQ1133" s="112"/>
      <c r="AR1133" s="112"/>
    </row>
    <row r="1134" spans="1:44" ht="12.75" customHeight="1" x14ac:dyDescent="0.25">
      <c r="A1134" s="236"/>
      <c r="B1134" s="236"/>
      <c r="C1134" s="298"/>
      <c r="D1134" s="300"/>
      <c r="E1134" s="300"/>
      <c r="F1134" s="300"/>
      <c r="G1134" s="300"/>
      <c r="H1134" s="300"/>
      <c r="I1134" s="236"/>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2"/>
      <c r="AL1134" s="112"/>
      <c r="AM1134" s="112"/>
      <c r="AN1134" s="112"/>
      <c r="AO1134" s="112"/>
      <c r="AP1134" s="112"/>
      <c r="AQ1134" s="112"/>
      <c r="AR1134" s="112"/>
    </row>
    <row r="1135" spans="1:44" ht="12.75" customHeight="1" x14ac:dyDescent="0.25">
      <c r="A1135" s="236"/>
      <c r="B1135" s="236"/>
      <c r="C1135" s="298"/>
      <c r="D1135" s="300"/>
      <c r="E1135" s="300"/>
      <c r="F1135" s="300"/>
      <c r="G1135" s="300"/>
      <c r="H1135" s="300"/>
      <c r="I1135" s="236"/>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2"/>
      <c r="AL1135" s="112"/>
      <c r="AM1135" s="112"/>
      <c r="AN1135" s="112"/>
      <c r="AO1135" s="112"/>
      <c r="AP1135" s="112"/>
      <c r="AQ1135" s="112"/>
      <c r="AR1135" s="112"/>
    </row>
    <row r="1136" spans="1:44" ht="12.75" customHeight="1" x14ac:dyDescent="0.25">
      <c r="A1136" s="236"/>
      <c r="B1136" s="236"/>
      <c r="C1136" s="298"/>
      <c r="D1136" s="300"/>
      <c r="E1136" s="300"/>
      <c r="F1136" s="300"/>
      <c r="G1136" s="300"/>
      <c r="H1136" s="300"/>
      <c r="I1136" s="236"/>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2"/>
      <c r="AL1136" s="112"/>
      <c r="AM1136" s="112"/>
      <c r="AN1136" s="112"/>
      <c r="AO1136" s="112"/>
      <c r="AP1136" s="112"/>
      <c r="AQ1136" s="112"/>
      <c r="AR1136" s="112"/>
    </row>
    <row r="1137" spans="1:44" ht="12.75" customHeight="1" x14ac:dyDescent="0.25">
      <c r="A1137" s="236"/>
      <c r="B1137" s="236"/>
      <c r="C1137" s="298"/>
      <c r="D1137" s="300"/>
      <c r="E1137" s="300"/>
      <c r="F1137" s="300"/>
      <c r="G1137" s="300"/>
      <c r="H1137" s="300"/>
      <c r="I1137" s="236"/>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2"/>
      <c r="AL1137" s="112"/>
      <c r="AM1137" s="112"/>
      <c r="AN1137" s="112"/>
      <c r="AO1137" s="112"/>
      <c r="AP1137" s="112"/>
      <c r="AQ1137" s="112"/>
      <c r="AR1137" s="112"/>
    </row>
    <row r="1138" spans="1:44" ht="12.75" customHeight="1" x14ac:dyDescent="0.25">
      <c r="A1138" s="236"/>
      <c r="B1138" s="236"/>
      <c r="C1138" s="298"/>
      <c r="D1138" s="300"/>
      <c r="E1138" s="300"/>
      <c r="F1138" s="300"/>
      <c r="G1138" s="300"/>
      <c r="H1138" s="300"/>
      <c r="I1138" s="236"/>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2"/>
      <c r="AL1138" s="112"/>
      <c r="AM1138" s="112"/>
      <c r="AN1138" s="112"/>
      <c r="AO1138" s="112"/>
      <c r="AP1138" s="112"/>
      <c r="AQ1138" s="112"/>
      <c r="AR1138" s="112"/>
    </row>
    <row r="1139" spans="1:44" ht="12.75" customHeight="1" x14ac:dyDescent="0.25">
      <c r="A1139" s="236"/>
      <c r="B1139" s="236"/>
      <c r="C1139" s="298"/>
      <c r="D1139" s="300"/>
      <c r="E1139" s="300"/>
      <c r="F1139" s="300"/>
      <c r="G1139" s="300"/>
      <c r="H1139" s="300"/>
      <c r="I1139" s="236"/>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2"/>
      <c r="AL1139" s="112"/>
      <c r="AM1139" s="112"/>
      <c r="AN1139" s="112"/>
      <c r="AO1139" s="112"/>
      <c r="AP1139" s="112"/>
      <c r="AQ1139" s="112"/>
      <c r="AR1139" s="112"/>
    </row>
    <row r="1140" spans="1:44" ht="12.75" customHeight="1" x14ac:dyDescent="0.25">
      <c r="A1140" s="236"/>
      <c r="B1140" s="236"/>
      <c r="C1140" s="298"/>
      <c r="D1140" s="300"/>
      <c r="E1140" s="300"/>
      <c r="F1140" s="300"/>
      <c r="G1140" s="300"/>
      <c r="H1140" s="300"/>
      <c r="I1140" s="236"/>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2"/>
      <c r="AL1140" s="112"/>
      <c r="AM1140" s="112"/>
      <c r="AN1140" s="112"/>
      <c r="AO1140" s="112"/>
      <c r="AP1140" s="112"/>
      <c r="AQ1140" s="112"/>
      <c r="AR1140" s="112"/>
    </row>
    <row r="1141" spans="1:44" ht="12.75" customHeight="1" x14ac:dyDescent="0.25">
      <c r="A1141" s="236"/>
      <c r="B1141" s="236"/>
      <c r="C1141" s="298"/>
      <c r="D1141" s="300"/>
      <c r="E1141" s="300"/>
      <c r="F1141" s="300"/>
      <c r="G1141" s="300"/>
      <c r="H1141" s="300"/>
      <c r="I1141" s="236"/>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2"/>
      <c r="AL1141" s="112"/>
      <c r="AM1141" s="112"/>
      <c r="AN1141" s="112"/>
      <c r="AO1141" s="112"/>
      <c r="AP1141" s="112"/>
      <c r="AQ1141" s="112"/>
      <c r="AR1141" s="112"/>
    </row>
    <row r="1142" spans="1:44" ht="12.75" customHeight="1" x14ac:dyDescent="0.25">
      <c r="A1142" s="236"/>
      <c r="B1142" s="236"/>
      <c r="C1142" s="298"/>
      <c r="D1142" s="300"/>
      <c r="E1142" s="300"/>
      <c r="F1142" s="300"/>
      <c r="G1142" s="300"/>
      <c r="H1142" s="300"/>
      <c r="I1142" s="236"/>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2"/>
      <c r="AL1142" s="112"/>
      <c r="AM1142" s="112"/>
      <c r="AN1142" s="112"/>
      <c r="AO1142" s="112"/>
      <c r="AP1142" s="112"/>
      <c r="AQ1142" s="112"/>
      <c r="AR1142" s="112"/>
    </row>
    <row r="1143" spans="1:44" ht="12.75" customHeight="1" x14ac:dyDescent="0.25">
      <c r="A1143" s="236"/>
      <c r="B1143" s="236"/>
      <c r="C1143" s="298"/>
      <c r="D1143" s="300"/>
      <c r="E1143" s="300"/>
      <c r="F1143" s="300"/>
      <c r="G1143" s="300"/>
      <c r="H1143" s="300"/>
      <c r="I1143" s="236"/>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2"/>
      <c r="AL1143" s="112"/>
      <c r="AM1143" s="112"/>
      <c r="AN1143" s="112"/>
      <c r="AO1143" s="112"/>
      <c r="AP1143" s="112"/>
      <c r="AQ1143" s="112"/>
      <c r="AR1143" s="112"/>
    </row>
    <row r="1144" spans="1:44" ht="12.75" customHeight="1" x14ac:dyDescent="0.25">
      <c r="A1144" s="236"/>
      <c r="B1144" s="236"/>
      <c r="C1144" s="298"/>
      <c r="D1144" s="300"/>
      <c r="E1144" s="300"/>
      <c r="F1144" s="300"/>
      <c r="G1144" s="300"/>
      <c r="H1144" s="300"/>
      <c r="I1144" s="236"/>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2"/>
      <c r="AL1144" s="112"/>
      <c r="AM1144" s="112"/>
      <c r="AN1144" s="112"/>
      <c r="AO1144" s="112"/>
      <c r="AP1144" s="112"/>
      <c r="AQ1144" s="112"/>
      <c r="AR1144" s="112"/>
    </row>
    <row r="1145" spans="1:44" ht="12.75" customHeight="1" x14ac:dyDescent="0.25">
      <c r="A1145" s="236"/>
      <c r="B1145" s="236"/>
      <c r="C1145" s="298"/>
      <c r="D1145" s="300"/>
      <c r="E1145" s="300"/>
      <c r="F1145" s="300"/>
      <c r="G1145" s="300"/>
      <c r="H1145" s="300"/>
      <c r="I1145" s="236"/>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2"/>
      <c r="AL1145" s="112"/>
      <c r="AM1145" s="112"/>
      <c r="AN1145" s="112"/>
      <c r="AO1145" s="112"/>
      <c r="AP1145" s="112"/>
      <c r="AQ1145" s="112"/>
      <c r="AR1145" s="112"/>
    </row>
    <row r="1146" spans="1:44" ht="12.75" customHeight="1" x14ac:dyDescent="0.25">
      <c r="A1146" s="236"/>
      <c r="B1146" s="236"/>
      <c r="C1146" s="298"/>
      <c r="D1146" s="300"/>
      <c r="E1146" s="300"/>
      <c r="F1146" s="300"/>
      <c r="G1146" s="300"/>
      <c r="H1146" s="300"/>
      <c r="I1146" s="236"/>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2"/>
      <c r="AL1146" s="112"/>
      <c r="AM1146" s="112"/>
      <c r="AN1146" s="112"/>
      <c r="AO1146" s="112"/>
      <c r="AP1146" s="112"/>
      <c r="AQ1146" s="112"/>
      <c r="AR1146" s="112"/>
    </row>
    <row r="1147" spans="1:44" ht="12.75" customHeight="1" x14ac:dyDescent="0.25">
      <c r="A1147" s="236"/>
      <c r="B1147" s="236"/>
      <c r="C1147" s="298"/>
      <c r="D1147" s="300"/>
      <c r="E1147" s="300"/>
      <c r="F1147" s="300"/>
      <c r="G1147" s="300"/>
      <c r="H1147" s="300"/>
      <c r="I1147" s="236"/>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2"/>
      <c r="AL1147" s="112"/>
      <c r="AM1147" s="112"/>
      <c r="AN1147" s="112"/>
      <c r="AO1147" s="112"/>
      <c r="AP1147" s="112"/>
      <c r="AQ1147" s="112"/>
      <c r="AR1147" s="112"/>
    </row>
    <row r="1148" spans="1:44" ht="12.75" customHeight="1" x14ac:dyDescent="0.25">
      <c r="A1148" s="236"/>
      <c r="B1148" s="236"/>
      <c r="C1148" s="298"/>
      <c r="D1148" s="300"/>
      <c r="E1148" s="300"/>
      <c r="F1148" s="300"/>
      <c r="G1148" s="300"/>
      <c r="H1148" s="300"/>
      <c r="I1148" s="236"/>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2"/>
      <c r="AL1148" s="112"/>
      <c r="AM1148" s="112"/>
      <c r="AN1148" s="112"/>
      <c r="AO1148" s="112"/>
      <c r="AP1148" s="112"/>
      <c r="AQ1148" s="112"/>
      <c r="AR1148" s="112"/>
    </row>
    <row r="1149" spans="1:44" ht="12.75" customHeight="1" x14ac:dyDescent="0.25">
      <c r="A1149" s="236"/>
      <c r="B1149" s="236"/>
      <c r="C1149" s="298"/>
      <c r="D1149" s="300"/>
      <c r="E1149" s="300"/>
      <c r="F1149" s="300"/>
      <c r="G1149" s="300"/>
      <c r="H1149" s="300"/>
      <c r="I1149" s="236"/>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2"/>
      <c r="AL1149" s="112"/>
      <c r="AM1149" s="112"/>
      <c r="AN1149" s="112"/>
      <c r="AO1149" s="112"/>
      <c r="AP1149" s="112"/>
      <c r="AQ1149" s="112"/>
      <c r="AR1149" s="112"/>
    </row>
    <row r="1150" spans="1:44" ht="12.75" customHeight="1" x14ac:dyDescent="0.25">
      <c r="A1150" s="236"/>
      <c r="B1150" s="236"/>
      <c r="C1150" s="298"/>
      <c r="D1150" s="300"/>
      <c r="E1150" s="300"/>
      <c r="F1150" s="300"/>
      <c r="G1150" s="300"/>
      <c r="H1150" s="300"/>
      <c r="I1150" s="236"/>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2"/>
      <c r="AL1150" s="112"/>
      <c r="AM1150" s="112"/>
      <c r="AN1150" s="112"/>
      <c r="AO1150" s="112"/>
      <c r="AP1150" s="112"/>
      <c r="AQ1150" s="112"/>
      <c r="AR1150" s="112"/>
    </row>
    <row r="1151" spans="1:44" ht="12.75" customHeight="1" x14ac:dyDescent="0.25">
      <c r="A1151" s="236"/>
      <c r="B1151" s="236"/>
      <c r="C1151" s="298"/>
      <c r="D1151" s="300"/>
      <c r="E1151" s="300"/>
      <c r="F1151" s="300"/>
      <c r="G1151" s="300"/>
      <c r="H1151" s="300"/>
      <c r="I1151" s="236"/>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2"/>
      <c r="AL1151" s="112"/>
      <c r="AM1151" s="112"/>
      <c r="AN1151" s="112"/>
      <c r="AO1151" s="112"/>
      <c r="AP1151" s="112"/>
      <c r="AQ1151" s="112"/>
      <c r="AR1151" s="112"/>
    </row>
    <row r="1152" spans="1:44" ht="12.75" customHeight="1" x14ac:dyDescent="0.25">
      <c r="A1152" s="236"/>
      <c r="B1152" s="236"/>
      <c r="C1152" s="298"/>
      <c r="D1152" s="300"/>
      <c r="E1152" s="300"/>
      <c r="F1152" s="300"/>
      <c r="G1152" s="300"/>
      <c r="H1152" s="300"/>
      <c r="I1152" s="236"/>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2"/>
      <c r="AL1152" s="112"/>
      <c r="AM1152" s="112"/>
      <c r="AN1152" s="112"/>
      <c r="AO1152" s="112"/>
      <c r="AP1152" s="112"/>
      <c r="AQ1152" s="112"/>
      <c r="AR1152" s="112"/>
    </row>
    <row r="1153" spans="1:44" ht="12.75" customHeight="1" x14ac:dyDescent="0.25">
      <c r="A1153" s="236"/>
      <c r="B1153" s="236"/>
      <c r="C1153" s="298"/>
      <c r="D1153" s="300"/>
      <c r="E1153" s="300"/>
      <c r="F1153" s="300"/>
      <c r="G1153" s="300"/>
      <c r="H1153" s="300"/>
      <c r="I1153" s="236"/>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2"/>
      <c r="AL1153" s="112"/>
      <c r="AM1153" s="112"/>
      <c r="AN1153" s="112"/>
      <c r="AO1153" s="112"/>
      <c r="AP1153" s="112"/>
      <c r="AQ1153" s="112"/>
      <c r="AR1153" s="112"/>
    </row>
    <row r="1154" spans="1:44" ht="12.75" customHeight="1" x14ac:dyDescent="0.25">
      <c r="A1154" s="236"/>
      <c r="B1154" s="236"/>
      <c r="C1154" s="298"/>
      <c r="D1154" s="300"/>
      <c r="E1154" s="300"/>
      <c r="F1154" s="300"/>
      <c r="G1154" s="300"/>
      <c r="H1154" s="300"/>
      <c r="I1154" s="236"/>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2"/>
      <c r="AL1154" s="112"/>
      <c r="AM1154" s="112"/>
      <c r="AN1154" s="112"/>
      <c r="AO1154" s="112"/>
      <c r="AP1154" s="112"/>
      <c r="AQ1154" s="112"/>
      <c r="AR1154" s="112"/>
    </row>
    <row r="1155" spans="1:44" ht="12.75" customHeight="1" x14ac:dyDescent="0.25">
      <c r="A1155" s="236"/>
      <c r="B1155" s="236"/>
      <c r="C1155" s="298"/>
      <c r="D1155" s="300"/>
      <c r="E1155" s="300"/>
      <c r="F1155" s="300"/>
      <c r="G1155" s="300"/>
      <c r="H1155" s="300"/>
      <c r="I1155" s="236"/>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2"/>
      <c r="AL1155" s="112"/>
      <c r="AM1155" s="112"/>
      <c r="AN1155" s="112"/>
      <c r="AO1155" s="112"/>
      <c r="AP1155" s="112"/>
      <c r="AQ1155" s="112"/>
      <c r="AR1155" s="112"/>
    </row>
    <row r="1156" spans="1:44" ht="12.75" customHeight="1" x14ac:dyDescent="0.25">
      <c r="A1156" s="236"/>
      <c r="B1156" s="236"/>
      <c r="C1156" s="298"/>
      <c r="D1156" s="300"/>
      <c r="E1156" s="300"/>
      <c r="F1156" s="300"/>
      <c r="G1156" s="300"/>
      <c r="H1156" s="300"/>
      <c r="I1156" s="236"/>
      <c r="J1156" s="112"/>
      <c r="K1156" s="112"/>
      <c r="L1156" s="112"/>
      <c r="M1156" s="112"/>
      <c r="N1156" s="112"/>
      <c r="O1156" s="112"/>
      <c r="P1156" s="112"/>
      <c r="Q1156" s="112"/>
      <c r="R1156" s="112"/>
      <c r="S1156" s="112"/>
      <c r="T1156" s="112"/>
      <c r="U1156" s="112"/>
      <c r="V1156" s="112"/>
      <c r="W1156" s="112"/>
      <c r="X1156" s="112"/>
      <c r="Y1156" s="112"/>
      <c r="Z1156" s="112"/>
      <c r="AA1156" s="112"/>
      <c r="AB1156" s="112"/>
      <c r="AC1156" s="112"/>
      <c r="AD1156" s="112"/>
      <c r="AE1156" s="112"/>
      <c r="AF1156" s="112"/>
      <c r="AG1156" s="112"/>
      <c r="AH1156" s="112"/>
      <c r="AI1156" s="112"/>
      <c r="AJ1156" s="112"/>
      <c r="AK1156" s="112"/>
      <c r="AL1156" s="112"/>
      <c r="AM1156" s="112"/>
      <c r="AN1156" s="112"/>
      <c r="AO1156" s="112"/>
      <c r="AP1156" s="112"/>
      <c r="AQ1156" s="112"/>
      <c r="AR1156" s="112"/>
    </row>
    <row r="1157" spans="1:44" ht="12.75" customHeight="1" x14ac:dyDescent="0.25">
      <c r="A1157" s="236"/>
      <c r="B1157" s="236"/>
      <c r="C1157" s="298"/>
      <c r="D1157" s="300"/>
      <c r="E1157" s="300"/>
      <c r="F1157" s="300"/>
      <c r="G1157" s="300"/>
      <c r="H1157" s="300"/>
      <c r="I1157" s="236"/>
      <c r="J1157" s="112"/>
      <c r="K1157" s="112"/>
      <c r="L1157" s="112"/>
      <c r="M1157" s="112"/>
      <c r="N1157" s="112"/>
      <c r="O1157" s="112"/>
      <c r="P1157" s="112"/>
      <c r="Q1157" s="112"/>
      <c r="R1157" s="112"/>
      <c r="S1157" s="112"/>
      <c r="T1157" s="112"/>
      <c r="U1157" s="112"/>
      <c r="V1157" s="112"/>
      <c r="W1157" s="112"/>
      <c r="X1157" s="112"/>
      <c r="Y1157" s="112"/>
      <c r="Z1157" s="112"/>
      <c r="AA1157" s="112"/>
      <c r="AB1157" s="112"/>
      <c r="AC1157" s="112"/>
      <c r="AD1157" s="112"/>
      <c r="AE1157" s="112"/>
      <c r="AF1157" s="112"/>
      <c r="AG1157" s="112"/>
      <c r="AH1157" s="112"/>
      <c r="AI1157" s="112"/>
      <c r="AJ1157" s="112"/>
      <c r="AK1157" s="112"/>
      <c r="AL1157" s="112"/>
      <c r="AM1157" s="112"/>
      <c r="AN1157" s="112"/>
      <c r="AO1157" s="112"/>
      <c r="AP1157" s="112"/>
      <c r="AQ1157" s="112"/>
      <c r="AR1157" s="112"/>
    </row>
    <row r="1158" spans="1:44" ht="12.75" customHeight="1" x14ac:dyDescent="0.25">
      <c r="A1158" s="236"/>
      <c r="B1158" s="236"/>
      <c r="C1158" s="298"/>
      <c r="D1158" s="300"/>
      <c r="E1158" s="300"/>
      <c r="F1158" s="300"/>
      <c r="G1158" s="300"/>
      <c r="H1158" s="300"/>
      <c r="I1158" s="236"/>
      <c r="J1158" s="112"/>
      <c r="K1158" s="112"/>
      <c r="L1158" s="112"/>
      <c r="M1158" s="112"/>
      <c r="N1158" s="112"/>
      <c r="O1158" s="112"/>
      <c r="P1158" s="112"/>
      <c r="Q1158" s="112"/>
      <c r="R1158" s="112"/>
      <c r="S1158" s="112"/>
      <c r="T1158" s="112"/>
      <c r="U1158" s="112"/>
      <c r="V1158" s="112"/>
      <c r="W1158" s="112"/>
      <c r="X1158" s="112"/>
      <c r="Y1158" s="112"/>
      <c r="Z1158" s="112"/>
      <c r="AA1158" s="112"/>
      <c r="AB1158" s="112"/>
      <c r="AC1158" s="112"/>
      <c r="AD1158" s="112"/>
      <c r="AE1158" s="112"/>
      <c r="AF1158" s="112"/>
      <c r="AG1158" s="112"/>
      <c r="AH1158" s="112"/>
      <c r="AI1158" s="112"/>
      <c r="AJ1158" s="112"/>
      <c r="AK1158" s="112"/>
      <c r="AL1158" s="112"/>
      <c r="AM1158" s="112"/>
      <c r="AN1158" s="112"/>
      <c r="AO1158" s="112"/>
      <c r="AP1158" s="112"/>
      <c r="AQ1158" s="112"/>
      <c r="AR1158" s="112"/>
    </row>
    <row r="1159" spans="1:44" ht="12.75" customHeight="1" x14ac:dyDescent="0.25">
      <c r="A1159" s="236"/>
      <c r="B1159" s="236"/>
      <c r="C1159" s="298"/>
      <c r="D1159" s="300"/>
      <c r="E1159" s="300"/>
      <c r="F1159" s="300"/>
      <c r="G1159" s="300"/>
      <c r="H1159" s="300"/>
      <c r="I1159" s="236"/>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2"/>
      <c r="AL1159" s="112"/>
      <c r="AM1159" s="112"/>
      <c r="AN1159" s="112"/>
      <c r="AO1159" s="112"/>
      <c r="AP1159" s="112"/>
      <c r="AQ1159" s="112"/>
      <c r="AR1159" s="112"/>
    </row>
    <row r="1160" spans="1:44" ht="12.75" customHeight="1" x14ac:dyDescent="0.25">
      <c r="A1160" s="236"/>
      <c r="B1160" s="236"/>
      <c r="C1160" s="298"/>
      <c r="D1160" s="300"/>
      <c r="E1160" s="300"/>
      <c r="F1160" s="300"/>
      <c r="G1160" s="300"/>
      <c r="H1160" s="300"/>
      <c r="I1160" s="236"/>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2"/>
      <c r="AL1160" s="112"/>
      <c r="AM1160" s="112"/>
      <c r="AN1160" s="112"/>
      <c r="AO1160" s="112"/>
      <c r="AP1160" s="112"/>
      <c r="AQ1160" s="112"/>
      <c r="AR1160" s="112"/>
    </row>
    <row r="1161" spans="1:44" ht="12.75" customHeight="1" x14ac:dyDescent="0.25">
      <c r="A1161" s="236"/>
      <c r="B1161" s="236"/>
      <c r="C1161" s="298"/>
      <c r="D1161" s="300"/>
      <c r="E1161" s="300"/>
      <c r="F1161" s="300"/>
      <c r="G1161" s="300"/>
      <c r="H1161" s="300"/>
      <c r="I1161" s="236"/>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2"/>
      <c r="AL1161" s="112"/>
      <c r="AM1161" s="112"/>
      <c r="AN1161" s="112"/>
      <c r="AO1161" s="112"/>
      <c r="AP1161" s="112"/>
      <c r="AQ1161" s="112"/>
      <c r="AR1161" s="112"/>
    </row>
    <row r="1162" spans="1:44" ht="12.75" customHeight="1" x14ac:dyDescent="0.25">
      <c r="A1162" s="236"/>
      <c r="B1162" s="236"/>
      <c r="C1162" s="298"/>
      <c r="D1162" s="300"/>
      <c r="E1162" s="300"/>
      <c r="F1162" s="300"/>
      <c r="G1162" s="300"/>
      <c r="H1162" s="300"/>
      <c r="I1162" s="236"/>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2"/>
      <c r="AL1162" s="112"/>
      <c r="AM1162" s="112"/>
      <c r="AN1162" s="112"/>
      <c r="AO1162" s="112"/>
      <c r="AP1162" s="112"/>
      <c r="AQ1162" s="112"/>
      <c r="AR1162" s="112"/>
    </row>
    <row r="1163" spans="1:44" ht="12.75" customHeight="1" x14ac:dyDescent="0.25">
      <c r="A1163" s="236"/>
      <c r="B1163" s="236"/>
      <c r="C1163" s="298"/>
      <c r="D1163" s="300"/>
      <c r="E1163" s="300"/>
      <c r="F1163" s="300"/>
      <c r="G1163" s="300"/>
      <c r="H1163" s="300"/>
      <c r="I1163" s="236"/>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2"/>
      <c r="AL1163" s="112"/>
      <c r="AM1163" s="112"/>
      <c r="AN1163" s="112"/>
      <c r="AO1163" s="112"/>
      <c r="AP1163" s="112"/>
      <c r="AQ1163" s="112"/>
      <c r="AR1163" s="112"/>
    </row>
    <row r="1164" spans="1:44" ht="12.75" customHeight="1" x14ac:dyDescent="0.25">
      <c r="A1164" s="236"/>
      <c r="B1164" s="236"/>
      <c r="C1164" s="298"/>
      <c r="D1164" s="300"/>
      <c r="E1164" s="300"/>
      <c r="F1164" s="300"/>
      <c r="G1164" s="300"/>
      <c r="H1164" s="300"/>
      <c r="I1164" s="236"/>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2"/>
      <c r="AL1164" s="112"/>
      <c r="AM1164" s="112"/>
      <c r="AN1164" s="112"/>
      <c r="AO1164" s="112"/>
      <c r="AP1164" s="112"/>
      <c r="AQ1164" s="112"/>
      <c r="AR1164" s="112"/>
    </row>
    <row r="1165" spans="1:44" ht="12.75" customHeight="1" x14ac:dyDescent="0.25">
      <c r="A1165" s="236"/>
      <c r="B1165" s="236"/>
      <c r="C1165" s="298"/>
      <c r="D1165" s="300"/>
      <c r="E1165" s="300"/>
      <c r="F1165" s="300"/>
      <c r="G1165" s="300"/>
      <c r="H1165" s="300"/>
      <c r="I1165" s="236"/>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2"/>
      <c r="AL1165" s="112"/>
      <c r="AM1165" s="112"/>
      <c r="AN1165" s="112"/>
      <c r="AO1165" s="112"/>
      <c r="AP1165" s="112"/>
      <c r="AQ1165" s="112"/>
      <c r="AR1165" s="112"/>
    </row>
    <row r="1166" spans="1:44" ht="12.75" customHeight="1" x14ac:dyDescent="0.25">
      <c r="A1166" s="236"/>
      <c r="B1166" s="236"/>
      <c r="C1166" s="298"/>
      <c r="D1166" s="300"/>
      <c r="E1166" s="300"/>
      <c r="F1166" s="300"/>
      <c r="G1166" s="300"/>
      <c r="H1166" s="300"/>
      <c r="I1166" s="236"/>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2"/>
      <c r="AL1166" s="112"/>
      <c r="AM1166" s="112"/>
      <c r="AN1166" s="112"/>
      <c r="AO1166" s="112"/>
      <c r="AP1166" s="112"/>
      <c r="AQ1166" s="112"/>
      <c r="AR1166" s="112"/>
    </row>
    <row r="1167" spans="1:44" ht="12.75" customHeight="1" x14ac:dyDescent="0.25">
      <c r="A1167" s="236"/>
      <c r="B1167" s="236"/>
      <c r="C1167" s="298"/>
      <c r="D1167" s="300"/>
      <c r="E1167" s="300"/>
      <c r="F1167" s="300"/>
      <c r="G1167" s="300"/>
      <c r="H1167" s="300"/>
      <c r="I1167" s="236"/>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2"/>
      <c r="AL1167" s="112"/>
      <c r="AM1167" s="112"/>
      <c r="AN1167" s="112"/>
      <c r="AO1167" s="112"/>
      <c r="AP1167" s="112"/>
      <c r="AQ1167" s="112"/>
      <c r="AR1167" s="112"/>
    </row>
    <row r="1168" spans="1:44" ht="12.75" customHeight="1" x14ac:dyDescent="0.25">
      <c r="A1168" s="236"/>
      <c r="B1168" s="236"/>
      <c r="C1168" s="298"/>
      <c r="D1168" s="300"/>
      <c r="E1168" s="300"/>
      <c r="F1168" s="300"/>
      <c r="G1168" s="300"/>
      <c r="H1168" s="300"/>
      <c r="I1168" s="236"/>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2"/>
      <c r="AL1168" s="112"/>
      <c r="AM1168" s="112"/>
      <c r="AN1168" s="112"/>
      <c r="AO1168" s="112"/>
      <c r="AP1168" s="112"/>
      <c r="AQ1168" s="112"/>
      <c r="AR1168" s="112"/>
    </row>
    <row r="1169" spans="1:44" ht="12.75" customHeight="1" x14ac:dyDescent="0.25">
      <c r="A1169" s="236"/>
      <c r="B1169" s="236"/>
      <c r="C1169" s="298"/>
      <c r="D1169" s="300"/>
      <c r="E1169" s="300"/>
      <c r="F1169" s="300"/>
      <c r="G1169" s="300"/>
      <c r="H1169" s="300"/>
      <c r="I1169" s="236"/>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2"/>
      <c r="AL1169" s="112"/>
      <c r="AM1169" s="112"/>
      <c r="AN1169" s="112"/>
      <c r="AO1169" s="112"/>
      <c r="AP1169" s="112"/>
      <c r="AQ1169" s="112"/>
      <c r="AR1169" s="112"/>
    </row>
    <row r="1170" spans="1:44" ht="12.75" customHeight="1" x14ac:dyDescent="0.25">
      <c r="A1170" s="236"/>
      <c r="B1170" s="236"/>
      <c r="C1170" s="298"/>
      <c r="D1170" s="300"/>
      <c r="E1170" s="300"/>
      <c r="F1170" s="300"/>
      <c r="G1170" s="300"/>
      <c r="H1170" s="300"/>
      <c r="I1170" s="236"/>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2"/>
      <c r="AL1170" s="112"/>
      <c r="AM1170" s="112"/>
      <c r="AN1170" s="112"/>
      <c r="AO1170" s="112"/>
      <c r="AP1170" s="112"/>
      <c r="AQ1170" s="112"/>
      <c r="AR1170" s="112"/>
    </row>
    <row r="1171" spans="1:44" ht="12.75" customHeight="1" x14ac:dyDescent="0.25">
      <c r="A1171" s="236"/>
      <c r="B1171" s="236"/>
      <c r="C1171" s="298"/>
      <c r="D1171" s="300"/>
      <c r="E1171" s="300"/>
      <c r="F1171" s="300"/>
      <c r="G1171" s="300"/>
      <c r="H1171" s="300"/>
      <c r="I1171" s="236"/>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2"/>
      <c r="AL1171" s="112"/>
      <c r="AM1171" s="112"/>
      <c r="AN1171" s="112"/>
      <c r="AO1171" s="112"/>
      <c r="AP1171" s="112"/>
      <c r="AQ1171" s="112"/>
      <c r="AR1171" s="112"/>
    </row>
    <row r="1172" spans="1:44" ht="12.75" customHeight="1" x14ac:dyDescent="0.25">
      <c r="A1172" s="236"/>
      <c r="B1172" s="236"/>
      <c r="C1172" s="298"/>
      <c r="D1172" s="300"/>
      <c r="E1172" s="300"/>
      <c r="F1172" s="300"/>
      <c r="G1172" s="300"/>
      <c r="H1172" s="300"/>
      <c r="I1172" s="236"/>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2"/>
      <c r="AL1172" s="112"/>
      <c r="AM1172" s="112"/>
      <c r="AN1172" s="112"/>
      <c r="AO1172" s="112"/>
      <c r="AP1172" s="112"/>
      <c r="AQ1172" s="112"/>
      <c r="AR1172" s="112"/>
    </row>
    <row r="1173" spans="1:44" ht="12.75" customHeight="1" x14ac:dyDescent="0.25">
      <c r="A1173" s="236"/>
      <c r="B1173" s="236"/>
      <c r="C1173" s="298"/>
      <c r="D1173" s="300"/>
      <c r="E1173" s="300"/>
      <c r="F1173" s="300"/>
      <c r="G1173" s="300"/>
      <c r="H1173" s="300"/>
      <c r="I1173" s="236"/>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2"/>
      <c r="AL1173" s="112"/>
      <c r="AM1173" s="112"/>
      <c r="AN1173" s="112"/>
      <c r="AO1173" s="112"/>
      <c r="AP1173" s="112"/>
      <c r="AQ1173" s="112"/>
      <c r="AR1173" s="112"/>
    </row>
    <row r="1174" spans="1:44" ht="12.75" customHeight="1" x14ac:dyDescent="0.25">
      <c r="A1174" s="236"/>
      <c r="B1174" s="236"/>
      <c r="C1174" s="298"/>
      <c r="D1174" s="300"/>
      <c r="E1174" s="300"/>
      <c r="F1174" s="300"/>
      <c r="G1174" s="300"/>
      <c r="H1174" s="300"/>
      <c r="I1174" s="236"/>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2"/>
      <c r="AL1174" s="112"/>
      <c r="AM1174" s="112"/>
      <c r="AN1174" s="112"/>
      <c r="AO1174" s="112"/>
      <c r="AP1174" s="112"/>
      <c r="AQ1174" s="112"/>
      <c r="AR1174" s="112"/>
    </row>
    <row r="1175" spans="1:44" ht="12.75" customHeight="1" x14ac:dyDescent="0.25">
      <c r="A1175" s="236"/>
      <c r="B1175" s="236"/>
      <c r="C1175" s="298"/>
      <c r="D1175" s="300"/>
      <c r="E1175" s="300"/>
      <c r="F1175" s="300"/>
      <c r="G1175" s="300"/>
      <c r="H1175" s="300"/>
      <c r="I1175" s="236"/>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2"/>
      <c r="AL1175" s="112"/>
      <c r="AM1175" s="112"/>
      <c r="AN1175" s="112"/>
      <c r="AO1175" s="112"/>
      <c r="AP1175" s="112"/>
      <c r="AQ1175" s="112"/>
      <c r="AR1175" s="112"/>
    </row>
    <row r="1176" spans="1:44" ht="12.75" customHeight="1" x14ac:dyDescent="0.25">
      <c r="A1176" s="236"/>
      <c r="B1176" s="236"/>
      <c r="C1176" s="298"/>
      <c r="D1176" s="300"/>
      <c r="E1176" s="300"/>
      <c r="F1176" s="300"/>
      <c r="G1176" s="300"/>
      <c r="H1176" s="300"/>
      <c r="I1176" s="236"/>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2"/>
      <c r="AL1176" s="112"/>
      <c r="AM1176" s="112"/>
      <c r="AN1176" s="112"/>
      <c r="AO1176" s="112"/>
      <c r="AP1176" s="112"/>
      <c r="AQ1176" s="112"/>
      <c r="AR1176" s="112"/>
    </row>
    <row r="1177" spans="1:44" ht="12.75" customHeight="1" x14ac:dyDescent="0.25">
      <c r="A1177" s="236"/>
      <c r="B1177" s="236"/>
      <c r="C1177" s="298"/>
      <c r="D1177" s="300"/>
      <c r="E1177" s="300"/>
      <c r="F1177" s="300"/>
      <c r="G1177" s="300"/>
      <c r="H1177" s="300"/>
      <c r="I1177" s="236"/>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2"/>
      <c r="AL1177" s="112"/>
      <c r="AM1177" s="112"/>
      <c r="AN1177" s="112"/>
      <c r="AO1177" s="112"/>
      <c r="AP1177" s="112"/>
      <c r="AQ1177" s="112"/>
      <c r="AR1177" s="112"/>
    </row>
    <row r="1178" spans="1:44" ht="12.75" customHeight="1" x14ac:dyDescent="0.25">
      <c r="A1178" s="236"/>
      <c r="B1178" s="236"/>
      <c r="C1178" s="298"/>
      <c r="D1178" s="300"/>
      <c r="E1178" s="300"/>
      <c r="F1178" s="300"/>
      <c r="G1178" s="300"/>
      <c r="H1178" s="300"/>
      <c r="I1178" s="236"/>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2"/>
      <c r="AL1178" s="112"/>
      <c r="AM1178" s="112"/>
      <c r="AN1178" s="112"/>
      <c r="AO1178" s="112"/>
      <c r="AP1178" s="112"/>
      <c r="AQ1178" s="112"/>
      <c r="AR1178" s="112"/>
    </row>
    <row r="1179" spans="1:44" ht="12.75" customHeight="1" x14ac:dyDescent="0.25">
      <c r="A1179" s="236"/>
      <c r="B1179" s="236"/>
      <c r="C1179" s="298"/>
      <c r="D1179" s="300"/>
      <c r="E1179" s="300"/>
      <c r="F1179" s="300"/>
      <c r="G1179" s="300"/>
      <c r="H1179" s="300"/>
      <c r="I1179" s="236"/>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2"/>
      <c r="AL1179" s="112"/>
      <c r="AM1179" s="112"/>
      <c r="AN1179" s="112"/>
      <c r="AO1179" s="112"/>
      <c r="AP1179" s="112"/>
      <c r="AQ1179" s="112"/>
      <c r="AR1179" s="112"/>
    </row>
    <row r="1180" spans="1:44" ht="12.75" customHeight="1" x14ac:dyDescent="0.25">
      <c r="A1180" s="236"/>
      <c r="B1180" s="236"/>
      <c r="C1180" s="298"/>
      <c r="D1180" s="300"/>
      <c r="E1180" s="300"/>
      <c r="F1180" s="300"/>
      <c r="G1180" s="300"/>
      <c r="H1180" s="300"/>
      <c r="I1180" s="236"/>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2"/>
      <c r="AL1180" s="112"/>
      <c r="AM1180" s="112"/>
      <c r="AN1180" s="112"/>
      <c r="AO1180" s="112"/>
      <c r="AP1180" s="112"/>
      <c r="AQ1180" s="112"/>
      <c r="AR1180" s="112"/>
    </row>
    <row r="1181" spans="1:44" ht="12.75" customHeight="1" x14ac:dyDescent="0.25">
      <c r="A1181" s="236"/>
      <c r="B1181" s="236"/>
      <c r="C1181" s="298"/>
      <c r="D1181" s="300"/>
      <c r="E1181" s="300"/>
      <c r="F1181" s="300"/>
      <c r="G1181" s="300"/>
      <c r="H1181" s="300"/>
      <c r="I1181" s="236"/>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2"/>
      <c r="AL1181" s="112"/>
      <c r="AM1181" s="112"/>
      <c r="AN1181" s="112"/>
      <c r="AO1181" s="112"/>
      <c r="AP1181" s="112"/>
      <c r="AQ1181" s="112"/>
      <c r="AR1181" s="112"/>
    </row>
    <row r="1182" spans="1:44" ht="12.75" customHeight="1" x14ac:dyDescent="0.25">
      <c r="A1182" s="236"/>
      <c r="B1182" s="236"/>
      <c r="C1182" s="298"/>
      <c r="D1182" s="300"/>
      <c r="E1182" s="300"/>
      <c r="F1182" s="300"/>
      <c r="G1182" s="300"/>
      <c r="H1182" s="300"/>
      <c r="I1182" s="236"/>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2"/>
      <c r="AL1182" s="112"/>
      <c r="AM1182" s="112"/>
      <c r="AN1182" s="112"/>
      <c r="AO1182" s="112"/>
      <c r="AP1182" s="112"/>
      <c r="AQ1182" s="112"/>
      <c r="AR1182" s="112"/>
    </row>
    <row r="1183" spans="1:44" ht="12.75" customHeight="1" x14ac:dyDescent="0.25">
      <c r="A1183" s="236"/>
      <c r="B1183" s="236"/>
      <c r="C1183" s="298"/>
      <c r="D1183" s="300"/>
      <c r="E1183" s="300"/>
      <c r="F1183" s="300"/>
      <c r="G1183" s="300"/>
      <c r="H1183" s="300"/>
      <c r="I1183" s="236"/>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2"/>
      <c r="AL1183" s="112"/>
      <c r="AM1183" s="112"/>
      <c r="AN1183" s="112"/>
      <c r="AO1183" s="112"/>
      <c r="AP1183" s="112"/>
      <c r="AQ1183" s="112"/>
      <c r="AR1183" s="112"/>
    </row>
    <row r="1184" spans="1:44" ht="12.75" customHeight="1" x14ac:dyDescent="0.25">
      <c r="A1184" s="236"/>
      <c r="B1184" s="236"/>
      <c r="C1184" s="298"/>
      <c r="D1184" s="300"/>
      <c r="E1184" s="300"/>
      <c r="F1184" s="300"/>
      <c r="G1184" s="300"/>
      <c r="H1184" s="300"/>
      <c r="I1184" s="236"/>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2"/>
      <c r="AL1184" s="112"/>
      <c r="AM1184" s="112"/>
      <c r="AN1184" s="112"/>
      <c r="AO1184" s="112"/>
      <c r="AP1184" s="112"/>
      <c r="AQ1184" s="112"/>
      <c r="AR1184" s="112"/>
    </row>
    <row r="1185" spans="1:44" ht="12.75" customHeight="1" x14ac:dyDescent="0.25">
      <c r="A1185" s="236"/>
      <c r="B1185" s="236"/>
      <c r="C1185" s="298"/>
      <c r="D1185" s="300"/>
      <c r="E1185" s="300"/>
      <c r="F1185" s="300"/>
      <c r="G1185" s="300"/>
      <c r="H1185" s="300"/>
      <c r="I1185" s="236"/>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2"/>
      <c r="AL1185" s="112"/>
      <c r="AM1185" s="112"/>
      <c r="AN1185" s="112"/>
      <c r="AO1185" s="112"/>
      <c r="AP1185" s="112"/>
      <c r="AQ1185" s="112"/>
      <c r="AR1185" s="112"/>
    </row>
    <row r="1186" spans="1:44" ht="12.75" customHeight="1" x14ac:dyDescent="0.25">
      <c r="A1186" s="236"/>
      <c r="B1186" s="236"/>
      <c r="C1186" s="298"/>
      <c r="D1186" s="300"/>
      <c r="E1186" s="300"/>
      <c r="F1186" s="300"/>
      <c r="G1186" s="300"/>
      <c r="H1186" s="300"/>
      <c r="I1186" s="236"/>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2"/>
      <c r="AL1186" s="112"/>
      <c r="AM1186" s="112"/>
      <c r="AN1186" s="112"/>
      <c r="AO1186" s="112"/>
      <c r="AP1186" s="112"/>
      <c r="AQ1186" s="112"/>
      <c r="AR1186" s="112"/>
    </row>
    <row r="1187" spans="1:44" ht="12.75" customHeight="1" x14ac:dyDescent="0.25">
      <c r="A1187" s="236"/>
      <c r="B1187" s="236"/>
      <c r="C1187" s="298"/>
      <c r="D1187" s="300"/>
      <c r="E1187" s="300"/>
      <c r="F1187" s="300"/>
      <c r="G1187" s="300"/>
      <c r="H1187" s="300"/>
      <c r="I1187" s="236"/>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2"/>
      <c r="AL1187" s="112"/>
      <c r="AM1187" s="112"/>
      <c r="AN1187" s="112"/>
      <c r="AO1187" s="112"/>
      <c r="AP1187" s="112"/>
      <c r="AQ1187" s="112"/>
      <c r="AR1187" s="112"/>
    </row>
    <row r="1188" spans="1:44" ht="12.75" customHeight="1" x14ac:dyDescent="0.25">
      <c r="A1188" s="236"/>
      <c r="B1188" s="236"/>
      <c r="C1188" s="298"/>
      <c r="D1188" s="300"/>
      <c r="E1188" s="300"/>
      <c r="F1188" s="300"/>
      <c r="G1188" s="300"/>
      <c r="H1188" s="300"/>
      <c r="I1188" s="236"/>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2"/>
      <c r="AL1188" s="112"/>
      <c r="AM1188" s="112"/>
      <c r="AN1188" s="112"/>
      <c r="AO1188" s="112"/>
      <c r="AP1188" s="112"/>
      <c r="AQ1188" s="112"/>
      <c r="AR1188" s="112"/>
    </row>
    <row r="1189" spans="1:44" ht="12.75" customHeight="1" x14ac:dyDescent="0.25">
      <c r="A1189" s="236"/>
      <c r="B1189" s="236"/>
      <c r="C1189" s="298"/>
      <c r="D1189" s="300"/>
      <c r="E1189" s="300"/>
      <c r="F1189" s="300"/>
      <c r="G1189" s="300"/>
      <c r="H1189" s="300"/>
      <c r="I1189" s="236"/>
      <c r="J1189" s="112"/>
      <c r="K1189" s="112"/>
      <c r="L1189" s="112"/>
      <c r="M1189" s="112"/>
      <c r="N1189" s="112"/>
      <c r="O1189" s="112"/>
      <c r="P1189" s="112"/>
      <c r="Q1189" s="112"/>
      <c r="R1189" s="112"/>
      <c r="S1189" s="112"/>
      <c r="T1189" s="112"/>
      <c r="U1189" s="112"/>
      <c r="V1189" s="112"/>
      <c r="W1189" s="112"/>
      <c r="X1189" s="112"/>
      <c r="Y1189" s="112"/>
      <c r="Z1189" s="112"/>
      <c r="AA1189" s="112"/>
      <c r="AB1189" s="112"/>
      <c r="AC1189" s="112"/>
      <c r="AD1189" s="112"/>
      <c r="AE1189" s="112"/>
      <c r="AF1189" s="112"/>
      <c r="AG1189" s="112"/>
      <c r="AH1189" s="112"/>
      <c r="AI1189" s="112"/>
      <c r="AJ1189" s="112"/>
      <c r="AK1189" s="112"/>
      <c r="AL1189" s="112"/>
      <c r="AM1189" s="112"/>
      <c r="AN1189" s="112"/>
      <c r="AO1189" s="112"/>
      <c r="AP1189" s="112"/>
      <c r="AQ1189" s="112"/>
      <c r="AR1189" s="112"/>
    </row>
    <row r="1190" spans="1:44" ht="12.75" customHeight="1" x14ac:dyDescent="0.25">
      <c r="A1190" s="236"/>
      <c r="B1190" s="236"/>
      <c r="C1190" s="298"/>
      <c r="D1190" s="300"/>
      <c r="E1190" s="300"/>
      <c r="F1190" s="300"/>
      <c r="G1190" s="300"/>
      <c r="H1190" s="300"/>
      <c r="I1190" s="236"/>
      <c r="J1190" s="112"/>
      <c r="K1190" s="112"/>
      <c r="L1190" s="112"/>
      <c r="M1190" s="112"/>
      <c r="N1190" s="112"/>
      <c r="O1190" s="112"/>
      <c r="P1190" s="112"/>
      <c r="Q1190" s="112"/>
      <c r="R1190" s="112"/>
      <c r="S1190" s="112"/>
      <c r="T1190" s="112"/>
      <c r="U1190" s="112"/>
      <c r="V1190" s="112"/>
      <c r="W1190" s="112"/>
      <c r="X1190" s="112"/>
      <c r="Y1190" s="112"/>
      <c r="Z1190" s="112"/>
      <c r="AA1190" s="112"/>
      <c r="AB1190" s="112"/>
      <c r="AC1190" s="112"/>
      <c r="AD1190" s="112"/>
      <c r="AE1190" s="112"/>
      <c r="AF1190" s="112"/>
      <c r="AG1190" s="112"/>
      <c r="AH1190" s="112"/>
      <c r="AI1190" s="112"/>
      <c r="AJ1190" s="112"/>
      <c r="AK1190" s="112"/>
      <c r="AL1190" s="112"/>
      <c r="AM1190" s="112"/>
      <c r="AN1190" s="112"/>
      <c r="AO1190" s="112"/>
      <c r="AP1190" s="112"/>
      <c r="AQ1190" s="112"/>
      <c r="AR1190" s="112"/>
    </row>
    <row r="1191" spans="1:44" ht="12.75" customHeight="1" x14ac:dyDescent="0.25">
      <c r="A1191" s="236"/>
      <c r="B1191" s="236"/>
      <c r="C1191" s="298"/>
      <c r="D1191" s="300"/>
      <c r="E1191" s="300"/>
      <c r="F1191" s="300"/>
      <c r="G1191" s="300"/>
      <c r="H1191" s="300"/>
      <c r="I1191" s="236"/>
      <c r="J1191" s="112"/>
      <c r="K1191" s="112"/>
      <c r="L1191" s="112"/>
      <c r="M1191" s="112"/>
      <c r="N1191" s="112"/>
      <c r="O1191" s="112"/>
      <c r="P1191" s="112"/>
      <c r="Q1191" s="112"/>
      <c r="R1191" s="112"/>
      <c r="S1191" s="112"/>
      <c r="T1191" s="112"/>
      <c r="U1191" s="112"/>
      <c r="V1191" s="112"/>
      <c r="W1191" s="112"/>
      <c r="X1191" s="112"/>
      <c r="Y1191" s="112"/>
      <c r="Z1191" s="112"/>
      <c r="AA1191" s="112"/>
      <c r="AB1191" s="112"/>
      <c r="AC1191" s="112"/>
      <c r="AD1191" s="112"/>
      <c r="AE1191" s="112"/>
      <c r="AF1191" s="112"/>
      <c r="AG1191" s="112"/>
      <c r="AH1191" s="112"/>
      <c r="AI1191" s="112"/>
      <c r="AJ1191" s="112"/>
      <c r="AK1191" s="112"/>
      <c r="AL1191" s="112"/>
      <c r="AM1191" s="112"/>
      <c r="AN1191" s="112"/>
      <c r="AO1191" s="112"/>
      <c r="AP1191" s="112"/>
      <c r="AQ1191" s="112"/>
      <c r="AR1191" s="112"/>
    </row>
    <row r="1192" spans="1:44" ht="12.75" customHeight="1" x14ac:dyDescent="0.25">
      <c r="A1192" s="236"/>
      <c r="B1192" s="236"/>
      <c r="C1192" s="298"/>
      <c r="D1192" s="300"/>
      <c r="E1192" s="300"/>
      <c r="F1192" s="300"/>
      <c r="G1192" s="300"/>
      <c r="H1192" s="300"/>
      <c r="I1192" s="236"/>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2"/>
      <c r="AL1192" s="112"/>
      <c r="AM1192" s="112"/>
      <c r="AN1192" s="112"/>
      <c r="AO1192" s="112"/>
      <c r="AP1192" s="112"/>
      <c r="AQ1192" s="112"/>
      <c r="AR1192" s="112"/>
    </row>
    <row r="1193" spans="1:44" ht="12.75" customHeight="1" x14ac:dyDescent="0.25">
      <c r="A1193" s="236"/>
      <c r="B1193" s="236"/>
      <c r="C1193" s="298"/>
      <c r="D1193" s="300"/>
      <c r="E1193" s="300"/>
      <c r="F1193" s="300"/>
      <c r="G1193" s="300"/>
      <c r="H1193" s="300"/>
      <c r="I1193" s="236"/>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2"/>
      <c r="AL1193" s="112"/>
      <c r="AM1193" s="112"/>
      <c r="AN1193" s="112"/>
      <c r="AO1193" s="112"/>
      <c r="AP1193" s="112"/>
      <c r="AQ1193" s="112"/>
      <c r="AR1193" s="112"/>
    </row>
    <row r="1194" spans="1:44" ht="12.75" customHeight="1" x14ac:dyDescent="0.25">
      <c r="A1194" s="236"/>
      <c r="B1194" s="236"/>
      <c r="C1194" s="298"/>
      <c r="D1194" s="300"/>
      <c r="E1194" s="300"/>
      <c r="F1194" s="300"/>
      <c r="G1194" s="300"/>
      <c r="H1194" s="300"/>
      <c r="I1194" s="236"/>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2"/>
      <c r="AL1194" s="112"/>
      <c r="AM1194" s="112"/>
      <c r="AN1194" s="112"/>
      <c r="AO1194" s="112"/>
      <c r="AP1194" s="112"/>
      <c r="AQ1194" s="112"/>
      <c r="AR1194" s="112"/>
    </row>
    <row r="1195" spans="1:44" ht="12.75" customHeight="1" x14ac:dyDescent="0.25">
      <c r="A1195" s="236"/>
      <c r="B1195" s="236"/>
      <c r="C1195" s="298"/>
      <c r="D1195" s="300"/>
      <c r="E1195" s="300"/>
      <c r="F1195" s="300"/>
      <c r="G1195" s="300"/>
      <c r="H1195" s="300"/>
      <c r="I1195" s="236"/>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2"/>
      <c r="AL1195" s="112"/>
      <c r="AM1195" s="112"/>
      <c r="AN1195" s="112"/>
      <c r="AO1195" s="112"/>
      <c r="AP1195" s="112"/>
      <c r="AQ1195" s="112"/>
      <c r="AR1195" s="112"/>
    </row>
    <row r="1196" spans="1:44" ht="12.75" customHeight="1" x14ac:dyDescent="0.25">
      <c r="A1196" s="236"/>
      <c r="B1196" s="236"/>
      <c r="C1196" s="298"/>
      <c r="D1196" s="300"/>
      <c r="E1196" s="300"/>
      <c r="F1196" s="300"/>
      <c r="G1196" s="300"/>
      <c r="H1196" s="300"/>
      <c r="I1196" s="236"/>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2"/>
      <c r="AL1196" s="112"/>
      <c r="AM1196" s="112"/>
      <c r="AN1196" s="112"/>
      <c r="AO1196" s="112"/>
      <c r="AP1196" s="112"/>
      <c r="AQ1196" s="112"/>
      <c r="AR1196" s="112"/>
    </row>
    <row r="1197" spans="1:44" ht="12.75" customHeight="1" x14ac:dyDescent="0.25">
      <c r="A1197" s="236"/>
      <c r="B1197" s="236"/>
      <c r="C1197" s="298"/>
      <c r="D1197" s="300"/>
      <c r="E1197" s="300"/>
      <c r="F1197" s="300"/>
      <c r="G1197" s="300"/>
      <c r="H1197" s="300"/>
      <c r="I1197" s="236"/>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2"/>
      <c r="AL1197" s="112"/>
      <c r="AM1197" s="112"/>
      <c r="AN1197" s="112"/>
      <c r="AO1197" s="112"/>
      <c r="AP1197" s="112"/>
      <c r="AQ1197" s="112"/>
      <c r="AR1197" s="112"/>
    </row>
    <row r="1198" spans="1:44" ht="12.75" customHeight="1" x14ac:dyDescent="0.25">
      <c r="A1198" s="236"/>
      <c r="B1198" s="236"/>
      <c r="C1198" s="298"/>
      <c r="D1198" s="300"/>
      <c r="E1198" s="300"/>
      <c r="F1198" s="300"/>
      <c r="G1198" s="300"/>
      <c r="H1198" s="300"/>
      <c r="I1198" s="236"/>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2"/>
      <c r="AL1198" s="112"/>
      <c r="AM1198" s="112"/>
      <c r="AN1198" s="112"/>
      <c r="AO1198" s="112"/>
      <c r="AP1198" s="112"/>
      <c r="AQ1198" s="112"/>
      <c r="AR1198" s="112"/>
    </row>
    <row r="1199" spans="1:44" ht="12.75" customHeight="1" x14ac:dyDescent="0.25">
      <c r="A1199" s="236"/>
      <c r="B1199" s="236"/>
      <c r="C1199" s="298"/>
      <c r="D1199" s="300"/>
      <c r="E1199" s="300"/>
      <c r="F1199" s="300"/>
      <c r="G1199" s="300"/>
      <c r="H1199" s="300"/>
      <c r="I1199" s="236"/>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2"/>
      <c r="AL1199" s="112"/>
      <c r="AM1199" s="112"/>
      <c r="AN1199" s="112"/>
      <c r="AO1199" s="112"/>
      <c r="AP1199" s="112"/>
      <c r="AQ1199" s="112"/>
      <c r="AR1199" s="112"/>
    </row>
    <row r="1200" spans="1:44" ht="12.75" customHeight="1" x14ac:dyDescent="0.25">
      <c r="A1200" s="236"/>
      <c r="B1200" s="236"/>
      <c r="C1200" s="298"/>
      <c r="D1200" s="300"/>
      <c r="E1200" s="300"/>
      <c r="F1200" s="300"/>
      <c r="G1200" s="300"/>
      <c r="H1200" s="300"/>
      <c r="I1200" s="236"/>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2"/>
      <c r="AL1200" s="112"/>
      <c r="AM1200" s="112"/>
      <c r="AN1200" s="112"/>
      <c r="AO1200" s="112"/>
      <c r="AP1200" s="112"/>
      <c r="AQ1200" s="112"/>
      <c r="AR1200" s="112"/>
    </row>
    <row r="1201" spans="1:44" ht="12.75" customHeight="1" x14ac:dyDescent="0.25">
      <c r="A1201" s="236"/>
      <c r="B1201" s="236"/>
      <c r="C1201" s="298"/>
      <c r="D1201" s="300"/>
      <c r="E1201" s="300"/>
      <c r="F1201" s="300"/>
      <c r="G1201" s="300"/>
      <c r="H1201" s="300"/>
      <c r="I1201" s="236"/>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2"/>
      <c r="AL1201" s="112"/>
      <c r="AM1201" s="112"/>
      <c r="AN1201" s="112"/>
      <c r="AO1201" s="112"/>
      <c r="AP1201" s="112"/>
      <c r="AQ1201" s="112"/>
      <c r="AR1201" s="112"/>
    </row>
    <row r="1202" spans="1:44" ht="12.75" customHeight="1" x14ac:dyDescent="0.25">
      <c r="A1202" s="236"/>
      <c r="B1202" s="236"/>
      <c r="C1202" s="298"/>
      <c r="D1202" s="300"/>
      <c r="E1202" s="300"/>
      <c r="F1202" s="300"/>
      <c r="G1202" s="300"/>
      <c r="H1202" s="300"/>
      <c r="I1202" s="236"/>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2"/>
      <c r="AL1202" s="112"/>
      <c r="AM1202" s="112"/>
      <c r="AN1202" s="112"/>
      <c r="AO1202" s="112"/>
      <c r="AP1202" s="112"/>
      <c r="AQ1202" s="112"/>
      <c r="AR1202" s="112"/>
    </row>
    <row r="1203" spans="1:44" ht="12.75" customHeight="1" x14ac:dyDescent="0.25">
      <c r="A1203" s="236"/>
      <c r="B1203" s="236"/>
      <c r="C1203" s="298"/>
      <c r="D1203" s="300"/>
      <c r="E1203" s="300"/>
      <c r="F1203" s="300"/>
      <c r="G1203" s="300"/>
      <c r="H1203" s="300"/>
      <c r="I1203" s="236"/>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2"/>
      <c r="AL1203" s="112"/>
      <c r="AM1203" s="112"/>
      <c r="AN1203" s="112"/>
      <c r="AO1203" s="112"/>
      <c r="AP1203" s="112"/>
      <c r="AQ1203" s="112"/>
      <c r="AR1203" s="112"/>
    </row>
    <row r="1204" spans="1:44" ht="12.75" customHeight="1" x14ac:dyDescent="0.25">
      <c r="A1204" s="236"/>
      <c r="B1204" s="236"/>
      <c r="C1204" s="298"/>
      <c r="D1204" s="300"/>
      <c r="E1204" s="300"/>
      <c r="F1204" s="300"/>
      <c r="G1204" s="300"/>
      <c r="H1204" s="300"/>
      <c r="I1204" s="236"/>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2"/>
      <c r="AL1204" s="112"/>
      <c r="AM1204" s="112"/>
      <c r="AN1204" s="112"/>
      <c r="AO1204" s="112"/>
      <c r="AP1204" s="112"/>
      <c r="AQ1204" s="112"/>
      <c r="AR1204" s="112"/>
    </row>
    <row r="1205" spans="1:44" ht="12.75" customHeight="1" x14ac:dyDescent="0.25">
      <c r="A1205" s="236"/>
      <c r="B1205" s="236"/>
      <c r="C1205" s="298"/>
      <c r="D1205" s="300"/>
      <c r="E1205" s="300"/>
      <c r="F1205" s="300"/>
      <c r="G1205" s="300"/>
      <c r="H1205" s="300"/>
      <c r="I1205" s="236"/>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2"/>
      <c r="AL1205" s="112"/>
      <c r="AM1205" s="112"/>
      <c r="AN1205" s="112"/>
      <c r="AO1205" s="112"/>
      <c r="AP1205" s="112"/>
      <c r="AQ1205" s="112"/>
      <c r="AR1205" s="112"/>
    </row>
    <row r="1206" spans="1:44" ht="12.75" customHeight="1" x14ac:dyDescent="0.25">
      <c r="A1206" s="236"/>
      <c r="B1206" s="236"/>
      <c r="C1206" s="298"/>
      <c r="D1206" s="300"/>
      <c r="E1206" s="300"/>
      <c r="F1206" s="300"/>
      <c r="G1206" s="300"/>
      <c r="H1206" s="300"/>
      <c r="I1206" s="236"/>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2"/>
      <c r="AL1206" s="112"/>
      <c r="AM1206" s="112"/>
      <c r="AN1206" s="112"/>
      <c r="AO1206" s="112"/>
      <c r="AP1206" s="112"/>
      <c r="AQ1206" s="112"/>
      <c r="AR1206" s="112"/>
    </row>
    <row r="1207" spans="1:44" ht="12.75" customHeight="1" x14ac:dyDescent="0.25">
      <c r="A1207" s="236"/>
      <c r="B1207" s="236"/>
      <c r="C1207" s="298"/>
      <c r="D1207" s="300"/>
      <c r="E1207" s="300"/>
      <c r="F1207" s="300"/>
      <c r="G1207" s="300"/>
      <c r="H1207" s="300"/>
      <c r="I1207" s="236"/>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2"/>
      <c r="AL1207" s="112"/>
      <c r="AM1207" s="112"/>
      <c r="AN1207" s="112"/>
      <c r="AO1207" s="112"/>
      <c r="AP1207" s="112"/>
      <c r="AQ1207" s="112"/>
      <c r="AR1207" s="112"/>
    </row>
    <row r="1208" spans="1:44" ht="12.75" customHeight="1" x14ac:dyDescent="0.25">
      <c r="A1208" s="236"/>
      <c r="B1208" s="236"/>
      <c r="C1208" s="298"/>
      <c r="D1208" s="300"/>
      <c r="E1208" s="300"/>
      <c r="F1208" s="300"/>
      <c r="G1208" s="300"/>
      <c r="H1208" s="300"/>
      <c r="I1208" s="236"/>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2"/>
      <c r="AL1208" s="112"/>
      <c r="AM1208" s="112"/>
      <c r="AN1208" s="112"/>
      <c r="AO1208" s="112"/>
      <c r="AP1208" s="112"/>
      <c r="AQ1208" s="112"/>
      <c r="AR1208" s="112"/>
    </row>
    <row r="1209" spans="1:44" ht="12.75" customHeight="1" x14ac:dyDescent="0.25">
      <c r="A1209" s="236"/>
      <c r="B1209" s="236"/>
      <c r="C1209" s="298"/>
      <c r="D1209" s="300"/>
      <c r="E1209" s="300"/>
      <c r="F1209" s="300"/>
      <c r="G1209" s="300"/>
      <c r="H1209" s="300"/>
      <c r="I1209" s="236"/>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2"/>
      <c r="AL1209" s="112"/>
      <c r="AM1209" s="112"/>
      <c r="AN1209" s="112"/>
      <c r="AO1209" s="112"/>
      <c r="AP1209" s="112"/>
      <c r="AQ1209" s="112"/>
      <c r="AR1209" s="112"/>
    </row>
    <row r="1210" spans="1:44" ht="12.75" customHeight="1" x14ac:dyDescent="0.25">
      <c r="A1210" s="236"/>
      <c r="B1210" s="236"/>
      <c r="C1210" s="298"/>
      <c r="D1210" s="300"/>
      <c r="E1210" s="300"/>
      <c r="F1210" s="300"/>
      <c r="G1210" s="300"/>
      <c r="H1210" s="300"/>
      <c r="I1210" s="236"/>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2"/>
      <c r="AL1210" s="112"/>
      <c r="AM1210" s="112"/>
      <c r="AN1210" s="112"/>
      <c r="AO1210" s="112"/>
      <c r="AP1210" s="112"/>
      <c r="AQ1210" s="112"/>
      <c r="AR1210" s="112"/>
    </row>
    <row r="1211" spans="1:44" ht="12.75" customHeight="1" x14ac:dyDescent="0.25">
      <c r="A1211" s="236"/>
      <c r="B1211" s="236"/>
      <c r="C1211" s="298"/>
      <c r="D1211" s="300"/>
      <c r="E1211" s="300"/>
      <c r="F1211" s="300"/>
      <c r="G1211" s="300"/>
      <c r="H1211" s="300"/>
      <c r="I1211" s="236"/>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2"/>
      <c r="AL1211" s="112"/>
      <c r="AM1211" s="112"/>
      <c r="AN1211" s="112"/>
      <c r="AO1211" s="112"/>
      <c r="AP1211" s="112"/>
      <c r="AQ1211" s="112"/>
      <c r="AR1211" s="112"/>
    </row>
    <row r="1212" spans="1:44" ht="12.75" customHeight="1" x14ac:dyDescent="0.25">
      <c r="A1212" s="236"/>
      <c r="B1212" s="236"/>
      <c r="C1212" s="298"/>
      <c r="D1212" s="300"/>
      <c r="E1212" s="300"/>
      <c r="F1212" s="300"/>
      <c r="G1212" s="300"/>
      <c r="H1212" s="300"/>
      <c r="I1212" s="236"/>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2"/>
      <c r="AL1212" s="112"/>
      <c r="AM1212" s="112"/>
      <c r="AN1212" s="112"/>
      <c r="AO1212" s="112"/>
      <c r="AP1212" s="112"/>
      <c r="AQ1212" s="112"/>
      <c r="AR1212" s="112"/>
    </row>
    <row r="1213" spans="1:44" ht="12.75" customHeight="1" x14ac:dyDescent="0.25">
      <c r="A1213" s="236"/>
      <c r="B1213" s="236"/>
      <c r="C1213" s="298"/>
      <c r="D1213" s="300"/>
      <c r="E1213" s="300"/>
      <c r="F1213" s="300"/>
      <c r="G1213" s="300"/>
      <c r="H1213" s="300"/>
      <c r="I1213" s="236"/>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2"/>
      <c r="AL1213" s="112"/>
      <c r="AM1213" s="112"/>
      <c r="AN1213" s="112"/>
      <c r="AO1213" s="112"/>
      <c r="AP1213" s="112"/>
      <c r="AQ1213" s="112"/>
      <c r="AR1213" s="112"/>
    </row>
    <row r="1214" spans="1:44" ht="12.75" customHeight="1" x14ac:dyDescent="0.25">
      <c r="A1214" s="236"/>
      <c r="B1214" s="236"/>
      <c r="C1214" s="298"/>
      <c r="D1214" s="300"/>
      <c r="E1214" s="300"/>
      <c r="F1214" s="300"/>
      <c r="G1214" s="300"/>
      <c r="H1214" s="300"/>
      <c r="I1214" s="236"/>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2"/>
      <c r="AL1214" s="112"/>
      <c r="AM1214" s="112"/>
      <c r="AN1214" s="112"/>
      <c r="AO1214" s="112"/>
      <c r="AP1214" s="112"/>
      <c r="AQ1214" s="112"/>
      <c r="AR1214" s="112"/>
    </row>
    <row r="1215" spans="1:44" ht="12.75" customHeight="1" x14ac:dyDescent="0.25">
      <c r="A1215" s="236"/>
      <c r="B1215" s="236"/>
      <c r="C1215" s="298"/>
      <c r="D1215" s="300"/>
      <c r="E1215" s="300"/>
      <c r="F1215" s="300"/>
      <c r="G1215" s="300"/>
      <c r="H1215" s="300"/>
      <c r="I1215" s="236"/>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2"/>
      <c r="AL1215" s="112"/>
      <c r="AM1215" s="112"/>
      <c r="AN1215" s="112"/>
      <c r="AO1215" s="112"/>
      <c r="AP1215" s="112"/>
      <c r="AQ1215" s="112"/>
      <c r="AR1215" s="112"/>
    </row>
    <row r="1216" spans="1:44" ht="12.75" customHeight="1" x14ac:dyDescent="0.25">
      <c r="A1216" s="236"/>
      <c r="B1216" s="236"/>
      <c r="C1216" s="298"/>
      <c r="D1216" s="300"/>
      <c r="E1216" s="300"/>
      <c r="F1216" s="300"/>
      <c r="G1216" s="300"/>
      <c r="H1216" s="300"/>
      <c r="I1216" s="236"/>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2"/>
      <c r="AL1216" s="112"/>
      <c r="AM1216" s="112"/>
      <c r="AN1216" s="112"/>
      <c r="AO1216" s="112"/>
      <c r="AP1216" s="112"/>
      <c r="AQ1216" s="112"/>
      <c r="AR1216" s="112"/>
    </row>
  </sheetData>
  <customSheetViews>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3"/>
    </customSheetView>
  </customSheetViews>
  <mergeCells count="527">
    <mergeCell ref="A1:Q2"/>
    <mergeCell ref="B185:B188"/>
    <mergeCell ref="G180:G184"/>
    <mergeCell ref="F180:F184"/>
    <mergeCell ref="E180:E184"/>
    <mergeCell ref="D180:D184"/>
    <mergeCell ref="C180:C184"/>
    <mergeCell ref="B180:B184"/>
    <mergeCell ref="B155:B159"/>
    <mergeCell ref="G164:G168"/>
    <mergeCell ref="F164:F168"/>
    <mergeCell ref="E164:E168"/>
    <mergeCell ref="D164:D168"/>
    <mergeCell ref="P3:Q3"/>
    <mergeCell ref="N3:O3"/>
    <mergeCell ref="L3:M3"/>
    <mergeCell ref="J3:K3"/>
    <mergeCell ref="D79:D83"/>
    <mergeCell ref="E79:E83"/>
    <mergeCell ref="F79:F83"/>
    <mergeCell ref="E185:E188"/>
    <mergeCell ref="P142:Q142"/>
    <mergeCell ref="A94:A103"/>
    <mergeCell ref="B127:B131"/>
    <mergeCell ref="G94:G98"/>
    <mergeCell ref="C94:C98"/>
    <mergeCell ref="B94:B98"/>
    <mergeCell ref="E99:E103"/>
    <mergeCell ref="D112:D116"/>
    <mergeCell ref="G99:G103"/>
    <mergeCell ref="F99:F103"/>
    <mergeCell ref="A112:A136"/>
    <mergeCell ref="F94:F98"/>
    <mergeCell ref="E94:E98"/>
    <mergeCell ref="B132:B136"/>
    <mergeCell ref="C132:C136"/>
    <mergeCell ref="D132:D136"/>
    <mergeCell ref="E132:E136"/>
    <mergeCell ref="F132:F136"/>
    <mergeCell ref="G132:G136"/>
    <mergeCell ref="D99:D103"/>
    <mergeCell ref="F122:F126"/>
    <mergeCell ref="E112:E116"/>
    <mergeCell ref="G122:G126"/>
    <mergeCell ref="C99:C103"/>
    <mergeCell ref="B99:B103"/>
    <mergeCell ref="G127:G131"/>
    <mergeCell ref="F127:F131"/>
    <mergeCell ref="P289:Q289"/>
    <mergeCell ref="C112:C116"/>
    <mergeCell ref="B112:B116"/>
    <mergeCell ref="G144:G148"/>
    <mergeCell ref="F144:F148"/>
    <mergeCell ref="E144:E148"/>
    <mergeCell ref="D144:D148"/>
    <mergeCell ref="C144:C148"/>
    <mergeCell ref="B144:B148"/>
    <mergeCell ref="F117:F121"/>
    <mergeCell ref="G117:G121"/>
    <mergeCell ref="G112:G116"/>
    <mergeCell ref="F112:F116"/>
    <mergeCell ref="G240:G243"/>
    <mergeCell ref="B230:B234"/>
    <mergeCell ref="G212:G216"/>
    <mergeCell ref="F212:F216"/>
    <mergeCell ref="E212:E216"/>
    <mergeCell ref="J142:K142"/>
    <mergeCell ref="L142:M142"/>
    <mergeCell ref="B235:B239"/>
    <mergeCell ref="E117:E121"/>
    <mergeCell ref="E127:E131"/>
    <mergeCell ref="D127:D131"/>
    <mergeCell ref="D160:D163"/>
    <mergeCell ref="N142:O142"/>
    <mergeCell ref="B296:B299"/>
    <mergeCell ref="C296:C299"/>
    <mergeCell ref="D296:D299"/>
    <mergeCell ref="E296:E299"/>
    <mergeCell ref="F296:F299"/>
    <mergeCell ref="G296:G299"/>
    <mergeCell ref="L194:M194"/>
    <mergeCell ref="N194:O194"/>
    <mergeCell ref="L205:M205"/>
    <mergeCell ref="N205:O205"/>
    <mergeCell ref="E240:E243"/>
    <mergeCell ref="D240:D243"/>
    <mergeCell ref="C240:C243"/>
    <mergeCell ref="B240:B243"/>
    <mergeCell ref="F235:F239"/>
    <mergeCell ref="E235:E239"/>
    <mergeCell ref="J289:K289"/>
    <mergeCell ref="L289:M289"/>
    <mergeCell ref="N289:O289"/>
    <mergeCell ref="F160:F163"/>
    <mergeCell ref="E160:E163"/>
    <mergeCell ref="B152:C152"/>
    <mergeCell ref="E155:E159"/>
    <mergeCell ref="D155:D159"/>
    <mergeCell ref="A286:Q286"/>
    <mergeCell ref="A287:Q287"/>
    <mergeCell ref="B300:B304"/>
    <mergeCell ref="C300:C304"/>
    <mergeCell ref="D300:D304"/>
    <mergeCell ref="E300:E304"/>
    <mergeCell ref="F300:F304"/>
    <mergeCell ref="G300:G304"/>
    <mergeCell ref="D217:D221"/>
    <mergeCell ref="E200:E203"/>
    <mergeCell ref="F200:F203"/>
    <mergeCell ref="G200:G203"/>
    <mergeCell ref="D235:D239"/>
    <mergeCell ref="C217:C221"/>
    <mergeCell ref="B217:B221"/>
    <mergeCell ref="D212:D216"/>
    <mergeCell ref="C235:C239"/>
    <mergeCell ref="G217:G221"/>
    <mergeCell ref="F217:F221"/>
    <mergeCell ref="A224:Q224"/>
    <mergeCell ref="B200:B203"/>
    <mergeCell ref="C200:C203"/>
    <mergeCell ref="J30:K30"/>
    <mergeCell ref="L30:M30"/>
    <mergeCell ref="N30:O30"/>
    <mergeCell ref="P30:Q30"/>
    <mergeCell ref="E9:E12"/>
    <mergeCell ref="C13:C16"/>
    <mergeCell ref="B13:B16"/>
    <mergeCell ref="G21:G24"/>
    <mergeCell ref="F21:F24"/>
    <mergeCell ref="E21:E24"/>
    <mergeCell ref="D21:D24"/>
    <mergeCell ref="F25:F28"/>
    <mergeCell ref="I29:Q29"/>
    <mergeCell ref="F17:F20"/>
    <mergeCell ref="G17:G20"/>
    <mergeCell ref="G9:G12"/>
    <mergeCell ref="F9:F12"/>
    <mergeCell ref="C25:C28"/>
    <mergeCell ref="B25:B28"/>
    <mergeCell ref="A44:Q44"/>
    <mergeCell ref="F32:F36"/>
    <mergeCell ref="B46:C46"/>
    <mergeCell ref="I46:Q46"/>
    <mergeCell ref="A49:A83"/>
    <mergeCell ref="C54:C58"/>
    <mergeCell ref="B54:B58"/>
    <mergeCell ref="G49:G53"/>
    <mergeCell ref="F49:F53"/>
    <mergeCell ref="E49:E53"/>
    <mergeCell ref="D49:D53"/>
    <mergeCell ref="C49:C53"/>
    <mergeCell ref="B69:B73"/>
    <mergeCell ref="C59:C63"/>
    <mergeCell ref="B59:B63"/>
    <mergeCell ref="F37:F41"/>
    <mergeCell ref="G37:G41"/>
    <mergeCell ref="D74:D78"/>
    <mergeCell ref="G69:G73"/>
    <mergeCell ref="E54:E58"/>
    <mergeCell ref="D54:D58"/>
    <mergeCell ref="D64:D68"/>
    <mergeCell ref="G59:G63"/>
    <mergeCell ref="F59:F63"/>
    <mergeCell ref="J92:K92"/>
    <mergeCell ref="L92:M92"/>
    <mergeCell ref="N92:O92"/>
    <mergeCell ref="P92:Q92"/>
    <mergeCell ref="C74:C78"/>
    <mergeCell ref="B74:B78"/>
    <mergeCell ref="B79:B83"/>
    <mergeCell ref="C79:C83"/>
    <mergeCell ref="A45:Q45"/>
    <mergeCell ref="A90:Q90"/>
    <mergeCell ref="A89:Q89"/>
    <mergeCell ref="P47:Q47"/>
    <mergeCell ref="A86:Q86"/>
    <mergeCell ref="G64:G68"/>
    <mergeCell ref="F64:F68"/>
    <mergeCell ref="E64:E68"/>
    <mergeCell ref="G79:G83"/>
    <mergeCell ref="J47:K47"/>
    <mergeCell ref="L47:M47"/>
    <mergeCell ref="N47:O47"/>
    <mergeCell ref="D59:D63"/>
    <mergeCell ref="G74:G78"/>
    <mergeCell ref="F74:F78"/>
    <mergeCell ref="E74:E78"/>
    <mergeCell ref="A5:A28"/>
    <mergeCell ref="A32:A41"/>
    <mergeCell ref="B37:B41"/>
    <mergeCell ref="C37:C41"/>
    <mergeCell ref="D37:D41"/>
    <mergeCell ref="E37:E41"/>
    <mergeCell ref="C21:C24"/>
    <mergeCell ref="B21:B24"/>
    <mergeCell ref="E17:E20"/>
    <mergeCell ref="E5:E8"/>
    <mergeCell ref="D5:D8"/>
    <mergeCell ref="C5:C8"/>
    <mergeCell ref="B5:B8"/>
    <mergeCell ref="E32:E36"/>
    <mergeCell ref="D32:D36"/>
    <mergeCell ref="C32:C36"/>
    <mergeCell ref="G5:G8"/>
    <mergeCell ref="F5:F8"/>
    <mergeCell ref="D9:D12"/>
    <mergeCell ref="C9:C12"/>
    <mergeCell ref="B9:B12"/>
    <mergeCell ref="B17:B20"/>
    <mergeCell ref="C17:C20"/>
    <mergeCell ref="D17:D20"/>
    <mergeCell ref="B32:B36"/>
    <mergeCell ref="G25:G28"/>
    <mergeCell ref="E25:E28"/>
    <mergeCell ref="D25:D28"/>
    <mergeCell ref="G13:G16"/>
    <mergeCell ref="F13:F16"/>
    <mergeCell ref="E13:E16"/>
    <mergeCell ref="D13:D16"/>
    <mergeCell ref="G32:G36"/>
    <mergeCell ref="E59:E63"/>
    <mergeCell ref="F69:F73"/>
    <mergeCell ref="E69:E73"/>
    <mergeCell ref="D69:D73"/>
    <mergeCell ref="F155:F159"/>
    <mergeCell ref="A207:A221"/>
    <mergeCell ref="C212:C216"/>
    <mergeCell ref="B212:B216"/>
    <mergeCell ref="J194:K194"/>
    <mergeCell ref="F185:F188"/>
    <mergeCell ref="D185:D188"/>
    <mergeCell ref="F176:F179"/>
    <mergeCell ref="A176:A188"/>
    <mergeCell ref="C185:C188"/>
    <mergeCell ref="E176:E179"/>
    <mergeCell ref="D176:D179"/>
    <mergeCell ref="G176:G179"/>
    <mergeCell ref="J205:K205"/>
    <mergeCell ref="G155:G159"/>
    <mergeCell ref="C155:C159"/>
    <mergeCell ref="G160:G163"/>
    <mergeCell ref="C164:C168"/>
    <mergeCell ref="B164:B168"/>
    <mergeCell ref="I173:Q173"/>
    <mergeCell ref="D200:D203"/>
    <mergeCell ref="A226:Q226"/>
    <mergeCell ref="A225:Q225"/>
    <mergeCell ref="P205:Q205"/>
    <mergeCell ref="D207:D211"/>
    <mergeCell ref="C207:C211"/>
    <mergeCell ref="B207:B211"/>
    <mergeCell ref="F207:F211"/>
    <mergeCell ref="E207:E211"/>
    <mergeCell ref="E217:E221"/>
    <mergeCell ref="G207:G211"/>
    <mergeCell ref="C230:C234"/>
    <mergeCell ref="I341:Q341"/>
    <mergeCell ref="A340:Q340"/>
    <mergeCell ref="B227:C227"/>
    <mergeCell ref="I227:Q227"/>
    <mergeCell ref="J228:K228"/>
    <mergeCell ref="L228:M228"/>
    <mergeCell ref="N228:O228"/>
    <mergeCell ref="P228:Q228"/>
    <mergeCell ref="A253:Q253"/>
    <mergeCell ref="A252:Q252"/>
    <mergeCell ref="A251:Q251"/>
    <mergeCell ref="G235:G239"/>
    <mergeCell ref="A283:Q283"/>
    <mergeCell ref="A284:Q284"/>
    <mergeCell ref="A285:Q285"/>
    <mergeCell ref="F240:F243"/>
    <mergeCell ref="L267:M267"/>
    <mergeCell ref="N267:O267"/>
    <mergeCell ref="P267:Q267"/>
    <mergeCell ref="A269:A280"/>
    <mergeCell ref="A292:A304"/>
    <mergeCell ref="B288:C288"/>
    <mergeCell ref="G230:G234"/>
    <mergeCell ref="E269:E272"/>
    <mergeCell ref="B49:B53"/>
    <mergeCell ref="G54:G58"/>
    <mergeCell ref="F54:F58"/>
    <mergeCell ref="J153:K153"/>
    <mergeCell ref="L153:M153"/>
    <mergeCell ref="D94:D98"/>
    <mergeCell ref="A108:Q108"/>
    <mergeCell ref="A107:Q107"/>
    <mergeCell ref="A106:Q106"/>
    <mergeCell ref="A88:Q88"/>
    <mergeCell ref="A87:Q87"/>
    <mergeCell ref="C64:C68"/>
    <mergeCell ref="B64:B68"/>
    <mergeCell ref="C69:C73"/>
    <mergeCell ref="P194:Q194"/>
    <mergeCell ref="A196:A203"/>
    <mergeCell ref="B196:B199"/>
    <mergeCell ref="C196:C199"/>
    <mergeCell ref="D196:D199"/>
    <mergeCell ref="E196:E199"/>
    <mergeCell ref="F230:F234"/>
    <mergeCell ref="E230:E234"/>
    <mergeCell ref="D230:D234"/>
    <mergeCell ref="N153:O153"/>
    <mergeCell ref="P153:Q153"/>
    <mergeCell ref="I152:Q152"/>
    <mergeCell ref="A151:Q151"/>
    <mergeCell ref="J110:K110"/>
    <mergeCell ref="L110:M110"/>
    <mergeCell ref="N110:O110"/>
    <mergeCell ref="P110:Q110"/>
    <mergeCell ref="I109:Q109"/>
    <mergeCell ref="B109:C109"/>
    <mergeCell ref="A138:Q138"/>
    <mergeCell ref="A139:Q139"/>
    <mergeCell ref="A140:Q140"/>
    <mergeCell ref="A141:Q141"/>
    <mergeCell ref="A144:A148"/>
    <mergeCell ref="C127:C131"/>
    <mergeCell ref="E122:E126"/>
    <mergeCell ref="D122:D126"/>
    <mergeCell ref="C122:C126"/>
    <mergeCell ref="B122:B126"/>
    <mergeCell ref="B117:B121"/>
    <mergeCell ref="C117:C121"/>
    <mergeCell ref="D117:D121"/>
    <mergeCell ref="C374:C378"/>
    <mergeCell ref="D374:D378"/>
    <mergeCell ref="E374:E378"/>
    <mergeCell ref="F374:F378"/>
    <mergeCell ref="F196:F199"/>
    <mergeCell ref="G196:G199"/>
    <mergeCell ref="A155:A168"/>
    <mergeCell ref="C176:C179"/>
    <mergeCell ref="B176:B179"/>
    <mergeCell ref="A192:Q192"/>
    <mergeCell ref="A191:Q191"/>
    <mergeCell ref="J174:K174"/>
    <mergeCell ref="L174:M174"/>
    <mergeCell ref="N174:O174"/>
    <mergeCell ref="P174:Q174"/>
    <mergeCell ref="C160:C163"/>
    <mergeCell ref="B160:B163"/>
    <mergeCell ref="G185:G188"/>
    <mergeCell ref="A172:Q172"/>
    <mergeCell ref="A171:Q171"/>
    <mergeCell ref="B173:C173"/>
    <mergeCell ref="B269:B272"/>
    <mergeCell ref="C269:C272"/>
    <mergeCell ref="D269:D272"/>
    <mergeCell ref="A389:Q389"/>
    <mergeCell ref="A390:Q390"/>
    <mergeCell ref="J392:K392"/>
    <mergeCell ref="L392:M392"/>
    <mergeCell ref="N392:O392"/>
    <mergeCell ref="P392:Q392"/>
    <mergeCell ref="A394:A411"/>
    <mergeCell ref="B394:B397"/>
    <mergeCell ref="C394:C397"/>
    <mergeCell ref="D394:D397"/>
    <mergeCell ref="E394:E397"/>
    <mergeCell ref="F394:F397"/>
    <mergeCell ref="G394:G397"/>
    <mergeCell ref="B398:B402"/>
    <mergeCell ref="C398:C402"/>
    <mergeCell ref="D398:D402"/>
    <mergeCell ref="E398:E402"/>
    <mergeCell ref="F398:F402"/>
    <mergeCell ref="G398:G402"/>
    <mergeCell ref="B403:B407"/>
    <mergeCell ref="C403:C407"/>
    <mergeCell ref="D403:D407"/>
    <mergeCell ref="E403:E407"/>
    <mergeCell ref="F403:F407"/>
    <mergeCell ref="A359:A362"/>
    <mergeCell ref="A365:Q365"/>
    <mergeCell ref="I366:Q366"/>
    <mergeCell ref="G343:G346"/>
    <mergeCell ref="B347:B350"/>
    <mergeCell ref="C347:C350"/>
    <mergeCell ref="D347:D350"/>
    <mergeCell ref="E347:E350"/>
    <mergeCell ref="F347:F350"/>
    <mergeCell ref="G347:G350"/>
    <mergeCell ref="B351:B354"/>
    <mergeCell ref="C351:C354"/>
    <mergeCell ref="D351:D354"/>
    <mergeCell ref="E351:E354"/>
    <mergeCell ref="F351:F354"/>
    <mergeCell ref="G351:G354"/>
    <mergeCell ref="B356:C356"/>
    <mergeCell ref="I356:Q356"/>
    <mergeCell ref="J357:K357"/>
    <mergeCell ref="L357:M357"/>
    <mergeCell ref="N357:O357"/>
    <mergeCell ref="P357:Q357"/>
    <mergeCell ref="B359:B362"/>
    <mergeCell ref="C359:C362"/>
    <mergeCell ref="A415:Q415"/>
    <mergeCell ref="A414:Q414"/>
    <mergeCell ref="G403:G407"/>
    <mergeCell ref="B408:B411"/>
    <mergeCell ref="C408:C411"/>
    <mergeCell ref="D408:D411"/>
    <mergeCell ref="E408:E411"/>
    <mergeCell ref="F408:F411"/>
    <mergeCell ref="G408:G411"/>
    <mergeCell ref="A369:A386"/>
    <mergeCell ref="A257:A264"/>
    <mergeCell ref="B257:B260"/>
    <mergeCell ref="C257:C260"/>
    <mergeCell ref="D257:D260"/>
    <mergeCell ref="E257:E260"/>
    <mergeCell ref="F257:F260"/>
    <mergeCell ref="G257:G260"/>
    <mergeCell ref="B261:B264"/>
    <mergeCell ref="C261:C264"/>
    <mergeCell ref="D261:D264"/>
    <mergeCell ref="E261:E264"/>
    <mergeCell ref="F261:F264"/>
    <mergeCell ref="G261:G264"/>
    <mergeCell ref="B266:C266"/>
    <mergeCell ref="F277:F280"/>
    <mergeCell ref="G277:G280"/>
    <mergeCell ref="A311:Q311"/>
    <mergeCell ref="G369:G373"/>
    <mergeCell ref="A343:A354"/>
    <mergeCell ref="B343:B346"/>
    <mergeCell ref="C343:C346"/>
    <mergeCell ref="D343:D346"/>
    <mergeCell ref="E343:E346"/>
    <mergeCell ref="G273:G276"/>
    <mergeCell ref="B277:B280"/>
    <mergeCell ref="C277:C280"/>
    <mergeCell ref="D277:D280"/>
    <mergeCell ref="E277:E280"/>
    <mergeCell ref="B383:B386"/>
    <mergeCell ref="C383:C386"/>
    <mergeCell ref="D383:D386"/>
    <mergeCell ref="E383:E386"/>
    <mergeCell ref="F383:F386"/>
    <mergeCell ref="G383:G386"/>
    <mergeCell ref="F343:F346"/>
    <mergeCell ref="G374:G378"/>
    <mergeCell ref="B379:B382"/>
    <mergeCell ref="C379:C382"/>
    <mergeCell ref="D379:D382"/>
    <mergeCell ref="E379:E382"/>
    <mergeCell ref="F379:F382"/>
    <mergeCell ref="G379:G382"/>
    <mergeCell ref="D359:D362"/>
    <mergeCell ref="E359:E362"/>
    <mergeCell ref="F359:F362"/>
    <mergeCell ref="G359:G362"/>
    <mergeCell ref="B374:B378"/>
    <mergeCell ref="G244:G248"/>
    <mergeCell ref="F244:F248"/>
    <mergeCell ref="E244:E248"/>
    <mergeCell ref="D244:D248"/>
    <mergeCell ref="A312:Q312"/>
    <mergeCell ref="A313:Q313"/>
    <mergeCell ref="A314:Q314"/>
    <mergeCell ref="B315:C315"/>
    <mergeCell ref="I315:Q315"/>
    <mergeCell ref="I266:Q266"/>
    <mergeCell ref="J267:K267"/>
    <mergeCell ref="P255:Q255"/>
    <mergeCell ref="N255:O255"/>
    <mergeCell ref="L255:M255"/>
    <mergeCell ref="J255:K255"/>
    <mergeCell ref="A307:Q307"/>
    <mergeCell ref="A308:Q308"/>
    <mergeCell ref="F269:F272"/>
    <mergeCell ref="G269:G272"/>
    <mergeCell ref="B273:B276"/>
    <mergeCell ref="C273:C276"/>
    <mergeCell ref="D273:D276"/>
    <mergeCell ref="E273:E276"/>
    <mergeCell ref="F273:F276"/>
    <mergeCell ref="D369:D373"/>
    <mergeCell ref="E369:E373"/>
    <mergeCell ref="F369:F373"/>
    <mergeCell ref="A336:Q336"/>
    <mergeCell ref="A335:Q335"/>
    <mergeCell ref="G291:G295"/>
    <mergeCell ref="F291:F295"/>
    <mergeCell ref="E291:E295"/>
    <mergeCell ref="D291:D295"/>
    <mergeCell ref="C291:C295"/>
    <mergeCell ref="B291:B295"/>
    <mergeCell ref="A309:Q309"/>
    <mergeCell ref="E328:E332"/>
    <mergeCell ref="F328:F332"/>
    <mergeCell ref="G328:G332"/>
    <mergeCell ref="A310:Q310"/>
    <mergeCell ref="J316:K316"/>
    <mergeCell ref="L316:M316"/>
    <mergeCell ref="N316:O316"/>
    <mergeCell ref="P316:Q316"/>
    <mergeCell ref="G324:G327"/>
    <mergeCell ref="B328:B332"/>
    <mergeCell ref="C328:C332"/>
    <mergeCell ref="D328:D332"/>
    <mergeCell ref="C244:C248"/>
    <mergeCell ref="A230:A248"/>
    <mergeCell ref="B244:B248"/>
    <mergeCell ref="A391:Q391"/>
    <mergeCell ref="F323:F327"/>
    <mergeCell ref="E323:E327"/>
    <mergeCell ref="D323:D327"/>
    <mergeCell ref="C323:C327"/>
    <mergeCell ref="B323:B327"/>
    <mergeCell ref="F318:F322"/>
    <mergeCell ref="E318:E322"/>
    <mergeCell ref="D318:D322"/>
    <mergeCell ref="C318:C322"/>
    <mergeCell ref="B318:B322"/>
    <mergeCell ref="G318:G322"/>
    <mergeCell ref="A318:A332"/>
    <mergeCell ref="A337:Q337"/>
    <mergeCell ref="A338:Q338"/>
    <mergeCell ref="J367:K367"/>
    <mergeCell ref="L367:M367"/>
    <mergeCell ref="N367:O367"/>
    <mergeCell ref="P367:Q367"/>
    <mergeCell ref="B369:B373"/>
    <mergeCell ref="C369:C373"/>
  </mergeCells>
  <pageMargins left="0.70866141732283472" right="0.70866141732283472" top="0.74803149606299213" bottom="0.74803149606299213" header="0" footer="0"/>
  <pageSetup paperSize="8" scale="58" fitToHeight="0" orientation="landscape" cellComments="asDisplayed" errors="dash" r:id="rId4"/>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8"/>
  <sheetViews>
    <sheetView workbookViewId="0">
      <selection activeCell="H4" sqref="H4:H18"/>
    </sheetView>
  </sheetViews>
  <sheetFormatPr defaultColWidth="8.7109375" defaultRowHeight="12.75" x14ac:dyDescent="0.2"/>
  <cols>
    <col min="1" max="1" width="88.28515625" style="28" customWidth="1"/>
    <col min="2" max="2" width="12.5703125" style="28" bestFit="1" customWidth="1"/>
    <col min="3" max="3" width="12.28515625" style="28" bestFit="1" customWidth="1"/>
    <col min="4" max="4" width="11.7109375" style="28" bestFit="1" customWidth="1"/>
    <col min="5" max="5" width="12.5703125" style="28" bestFit="1" customWidth="1"/>
    <col min="6" max="6" width="12.28515625" style="28" bestFit="1" customWidth="1"/>
    <col min="7" max="7" width="11.7109375" style="28" bestFit="1" customWidth="1"/>
    <col min="8" max="8" width="12.5703125" style="28" bestFit="1" customWidth="1"/>
    <col min="9" max="9" width="12.28515625" style="28" bestFit="1" customWidth="1"/>
    <col min="10" max="10" width="11.7109375" style="28" bestFit="1" customWidth="1"/>
    <col min="11" max="11" width="12.5703125" style="28" bestFit="1" customWidth="1"/>
    <col min="12" max="12" width="12.28515625" style="28" bestFit="1" customWidth="1"/>
    <col min="13" max="13" width="11.7109375" style="28" bestFit="1" customWidth="1"/>
    <col min="14" max="16384" width="8.7109375" style="28"/>
  </cols>
  <sheetData>
    <row r="1" spans="1:44" customFormat="1" ht="12.75" customHeight="1" x14ac:dyDescent="0.25">
      <c r="A1" s="1" t="s">
        <v>257</v>
      </c>
      <c r="B1" s="2"/>
      <c r="C1" s="3"/>
      <c r="D1" s="4"/>
      <c r="E1" s="4"/>
      <c r="F1" s="4"/>
      <c r="G1" s="4"/>
      <c r="H1" s="4"/>
      <c r="I1" s="2"/>
      <c r="J1" s="6"/>
      <c r="K1" s="6"/>
      <c r="L1" s="6"/>
      <c r="M1" s="6"/>
      <c r="N1" s="6"/>
      <c r="O1" s="6"/>
      <c r="P1" s="6"/>
      <c r="Q1" s="6"/>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4" customFormat="1" ht="12.75" customHeight="1" x14ac:dyDescent="0.25">
      <c r="A2" s="48"/>
      <c r="B2" s="5"/>
      <c r="C2" s="4"/>
      <c r="D2" s="4"/>
      <c r="E2" s="4"/>
      <c r="F2" s="4"/>
      <c r="G2" s="4"/>
      <c r="H2" s="4"/>
      <c r="I2" s="5"/>
      <c r="J2" s="6"/>
      <c r="K2" s="6"/>
      <c r="L2" s="6"/>
      <c r="M2" s="6"/>
      <c r="N2" s="6"/>
      <c r="O2" s="6"/>
      <c r="P2" s="6"/>
      <c r="Q2" s="6"/>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44" s="27" customFormat="1" ht="28.15" customHeight="1" x14ac:dyDescent="0.2">
      <c r="A3" s="27" t="s">
        <v>244</v>
      </c>
      <c r="B3" s="29" t="s">
        <v>245</v>
      </c>
      <c r="C3" s="29" t="s">
        <v>249</v>
      </c>
      <c r="D3" s="29" t="s">
        <v>250</v>
      </c>
      <c r="E3" s="34" t="s">
        <v>246</v>
      </c>
      <c r="F3" s="34" t="s">
        <v>251</v>
      </c>
      <c r="G3" s="34" t="s">
        <v>252</v>
      </c>
      <c r="H3" s="39" t="s">
        <v>247</v>
      </c>
      <c r="I3" s="39" t="s">
        <v>253</v>
      </c>
      <c r="J3" s="39" t="s">
        <v>254</v>
      </c>
      <c r="K3" s="45" t="s">
        <v>248</v>
      </c>
      <c r="L3" s="45" t="s">
        <v>255</v>
      </c>
      <c r="M3" s="45" t="s">
        <v>256</v>
      </c>
    </row>
    <row r="4" spans="1:44" x14ac:dyDescent="0.2">
      <c r="A4" s="16" t="s">
        <v>222</v>
      </c>
      <c r="B4" s="30">
        <v>6500000</v>
      </c>
      <c r="C4" s="31">
        <v>1</v>
      </c>
      <c r="D4" s="31">
        <v>0</v>
      </c>
      <c r="E4" s="35">
        <v>6000000</v>
      </c>
      <c r="F4" s="36">
        <v>1</v>
      </c>
      <c r="G4" s="36">
        <v>0</v>
      </c>
      <c r="H4" s="40">
        <v>6000000</v>
      </c>
      <c r="I4" s="41">
        <v>1</v>
      </c>
      <c r="J4" s="41">
        <v>0</v>
      </c>
      <c r="K4" s="46" t="s">
        <v>84</v>
      </c>
      <c r="L4" s="46" t="s">
        <v>84</v>
      </c>
      <c r="M4" s="46" t="s">
        <v>84</v>
      </c>
    </row>
    <row r="5" spans="1:44" x14ac:dyDescent="0.2">
      <c r="A5" s="16" t="s">
        <v>221</v>
      </c>
      <c r="B5" s="30">
        <v>20000000</v>
      </c>
      <c r="C5" s="31">
        <v>0.8</v>
      </c>
      <c r="D5" s="31">
        <v>0.2</v>
      </c>
      <c r="E5" s="35">
        <f>ROUND(20000000*339815/301395,-5)</f>
        <v>22500000</v>
      </c>
      <c r="F5" s="36">
        <v>0.8</v>
      </c>
      <c r="G5" s="36">
        <v>0.2</v>
      </c>
      <c r="H5" s="40">
        <v>24500000</v>
      </c>
      <c r="I5" s="41">
        <v>0.8</v>
      </c>
      <c r="J5" s="41">
        <v>0.2</v>
      </c>
      <c r="K5" s="46" t="s">
        <v>84</v>
      </c>
      <c r="L5" s="46" t="s">
        <v>84</v>
      </c>
      <c r="M5" s="46" t="s">
        <v>84</v>
      </c>
    </row>
    <row r="6" spans="1:44" x14ac:dyDescent="0.2">
      <c r="A6" s="16" t="s">
        <v>220</v>
      </c>
      <c r="B6" s="32">
        <v>10000000</v>
      </c>
      <c r="C6" s="33">
        <v>0.96</v>
      </c>
      <c r="D6" s="33">
        <v>0.04</v>
      </c>
      <c r="E6" s="37">
        <v>9000000</v>
      </c>
      <c r="F6" s="38">
        <v>0.96</v>
      </c>
      <c r="G6" s="38">
        <v>0.04</v>
      </c>
      <c r="H6" s="42">
        <v>9000000</v>
      </c>
      <c r="I6" s="43">
        <v>0.96</v>
      </c>
      <c r="J6" s="43">
        <v>0.04</v>
      </c>
      <c r="K6" s="47" t="s">
        <v>84</v>
      </c>
      <c r="L6" s="47" t="s">
        <v>84</v>
      </c>
      <c r="M6" s="47" t="s">
        <v>84</v>
      </c>
    </row>
    <row r="7" spans="1:44" x14ac:dyDescent="0.2">
      <c r="A7" s="16" t="s">
        <v>219</v>
      </c>
      <c r="B7" s="30">
        <v>15500000</v>
      </c>
      <c r="C7" s="31">
        <v>0.7</v>
      </c>
      <c r="D7" s="31">
        <v>0.3</v>
      </c>
      <c r="E7" s="35">
        <v>15500000</v>
      </c>
      <c r="F7" s="36">
        <v>0.7</v>
      </c>
      <c r="G7" s="36">
        <v>0.3</v>
      </c>
      <c r="H7" s="40">
        <v>17500000</v>
      </c>
      <c r="I7" s="41">
        <v>0.7</v>
      </c>
      <c r="J7" s="41">
        <v>0.3</v>
      </c>
      <c r="K7" s="47" t="s">
        <v>84</v>
      </c>
      <c r="L7" s="47" t="s">
        <v>84</v>
      </c>
      <c r="M7" s="47" t="s">
        <v>84</v>
      </c>
    </row>
    <row r="8" spans="1:44" x14ac:dyDescent="0.2">
      <c r="A8" s="16" t="s">
        <v>218</v>
      </c>
      <c r="B8" s="32">
        <v>4000000</v>
      </c>
      <c r="C8" s="33">
        <v>1</v>
      </c>
      <c r="D8" s="33">
        <v>0</v>
      </c>
      <c r="E8" s="37">
        <v>4000000</v>
      </c>
      <c r="F8" s="38">
        <v>1</v>
      </c>
      <c r="G8" s="38">
        <v>0</v>
      </c>
      <c r="H8" s="42">
        <v>4000000</v>
      </c>
      <c r="I8" s="43">
        <v>1</v>
      </c>
      <c r="J8" s="43">
        <v>0</v>
      </c>
      <c r="K8" s="47" t="s">
        <v>84</v>
      </c>
      <c r="L8" s="47" t="s">
        <v>84</v>
      </c>
      <c r="M8" s="47" t="s">
        <v>84</v>
      </c>
    </row>
    <row r="9" spans="1:44" x14ac:dyDescent="0.2">
      <c r="A9" s="16" t="s">
        <v>217</v>
      </c>
      <c r="B9" s="32">
        <v>1500000</v>
      </c>
      <c r="C9" s="33">
        <v>0.4</v>
      </c>
      <c r="D9" s="33">
        <v>0.6</v>
      </c>
      <c r="E9" s="37">
        <v>1500000</v>
      </c>
      <c r="F9" s="38">
        <v>0.4</v>
      </c>
      <c r="G9" s="38">
        <v>0.6</v>
      </c>
      <c r="H9" s="42">
        <v>1500000</v>
      </c>
      <c r="I9" s="43">
        <v>0.4</v>
      </c>
      <c r="J9" s="43">
        <v>0.6</v>
      </c>
      <c r="K9" s="47" t="s">
        <v>84</v>
      </c>
      <c r="L9" s="47" t="s">
        <v>84</v>
      </c>
      <c r="M9" s="47" t="s">
        <v>84</v>
      </c>
    </row>
    <row r="10" spans="1:44" x14ac:dyDescent="0.2">
      <c r="A10" s="16" t="s">
        <v>216</v>
      </c>
      <c r="B10" s="30">
        <v>16000000</v>
      </c>
      <c r="C10" s="31">
        <v>0.4</v>
      </c>
      <c r="D10" s="31">
        <v>0.6</v>
      </c>
      <c r="E10" s="35">
        <v>15000000</v>
      </c>
      <c r="F10" s="36">
        <v>0.4</v>
      </c>
      <c r="G10" s="36">
        <v>0.6</v>
      </c>
      <c r="H10" s="40">
        <v>15000000</v>
      </c>
      <c r="I10" s="41">
        <v>0.4</v>
      </c>
      <c r="J10" s="41">
        <v>0.6</v>
      </c>
      <c r="K10" s="47" t="s">
        <v>84</v>
      </c>
      <c r="L10" s="47" t="s">
        <v>84</v>
      </c>
      <c r="M10" s="47" t="s">
        <v>84</v>
      </c>
    </row>
    <row r="11" spans="1:44" x14ac:dyDescent="0.2">
      <c r="A11" s="16" t="s">
        <v>215</v>
      </c>
      <c r="B11" s="30">
        <v>17000000</v>
      </c>
      <c r="C11" s="31">
        <v>0.7</v>
      </c>
      <c r="D11" s="31">
        <v>0.3</v>
      </c>
      <c r="E11" s="35">
        <v>16500000</v>
      </c>
      <c r="F11" s="36">
        <v>0.6</v>
      </c>
      <c r="G11" s="36">
        <v>0.4</v>
      </c>
      <c r="H11" s="40">
        <v>16500000</v>
      </c>
      <c r="I11" s="41">
        <v>0.6</v>
      </c>
      <c r="J11" s="41">
        <v>0.4</v>
      </c>
      <c r="K11" s="47" t="s">
        <v>84</v>
      </c>
      <c r="L11" s="47" t="s">
        <v>84</v>
      </c>
      <c r="M11" s="47" t="s">
        <v>84</v>
      </c>
    </row>
    <row r="12" spans="1:44" x14ac:dyDescent="0.2">
      <c r="A12" s="16" t="s">
        <v>214</v>
      </c>
      <c r="B12" s="30">
        <v>9000000</v>
      </c>
      <c r="C12" s="31">
        <v>0.7</v>
      </c>
      <c r="D12" s="31">
        <v>0.3</v>
      </c>
      <c r="E12" s="35">
        <f>ROUND(9000000*73076/66433,-6)</f>
        <v>10000000</v>
      </c>
      <c r="F12" s="36">
        <v>0.7</v>
      </c>
      <c r="G12" s="36">
        <v>0.3</v>
      </c>
      <c r="H12" s="40">
        <f>ROUND(9000000*73076/66433,-6)</f>
        <v>10000000</v>
      </c>
      <c r="I12" s="41">
        <v>0.7</v>
      </c>
      <c r="J12" s="41">
        <v>0.3</v>
      </c>
      <c r="K12" s="47" t="s">
        <v>84</v>
      </c>
      <c r="L12" s="47" t="s">
        <v>84</v>
      </c>
      <c r="M12" s="47" t="s">
        <v>84</v>
      </c>
    </row>
    <row r="13" spans="1:44" x14ac:dyDescent="0.2">
      <c r="A13" s="16" t="s">
        <v>213</v>
      </c>
      <c r="B13" s="30">
        <v>6750000</v>
      </c>
      <c r="C13" s="31">
        <v>0.2</v>
      </c>
      <c r="D13" s="31">
        <v>0.8</v>
      </c>
      <c r="E13" s="35">
        <v>7500000</v>
      </c>
      <c r="F13" s="36">
        <v>0.15</v>
      </c>
      <c r="G13" s="36">
        <v>0.85</v>
      </c>
      <c r="H13" s="40">
        <v>7000000</v>
      </c>
      <c r="I13" s="41">
        <v>0.15</v>
      </c>
      <c r="J13" s="41">
        <v>0.85</v>
      </c>
      <c r="K13" s="47" t="s">
        <v>84</v>
      </c>
      <c r="L13" s="47" t="s">
        <v>84</v>
      </c>
      <c r="M13" s="47" t="s">
        <v>84</v>
      </c>
    </row>
    <row r="14" spans="1:44" x14ac:dyDescent="0.2">
      <c r="A14" s="16" t="s">
        <v>212</v>
      </c>
      <c r="B14" s="30">
        <v>15400000</v>
      </c>
      <c r="C14" s="31">
        <v>0.7</v>
      </c>
      <c r="D14" s="31">
        <v>0.3</v>
      </c>
      <c r="E14" s="35">
        <v>13500000</v>
      </c>
      <c r="F14" s="36">
        <v>0.65</v>
      </c>
      <c r="G14" s="36">
        <v>0.35</v>
      </c>
      <c r="H14" s="40">
        <v>13000000</v>
      </c>
      <c r="I14" s="41">
        <v>0.65</v>
      </c>
      <c r="J14" s="41">
        <v>0.35</v>
      </c>
      <c r="K14" s="47" t="s">
        <v>84</v>
      </c>
      <c r="L14" s="47" t="s">
        <v>84</v>
      </c>
      <c r="M14" s="47" t="s">
        <v>84</v>
      </c>
    </row>
    <row r="15" spans="1:44" x14ac:dyDescent="0.2">
      <c r="A15" s="16" t="s">
        <v>211</v>
      </c>
      <c r="B15" s="30">
        <v>10000000</v>
      </c>
      <c r="C15" s="31">
        <v>0.6</v>
      </c>
      <c r="D15" s="31">
        <v>0.4</v>
      </c>
      <c r="E15" s="35">
        <v>11000000</v>
      </c>
      <c r="F15" s="36">
        <v>0.6</v>
      </c>
      <c r="G15" s="36">
        <v>0.4</v>
      </c>
      <c r="H15" s="40">
        <v>10500000</v>
      </c>
      <c r="I15" s="41">
        <v>0.6</v>
      </c>
      <c r="J15" s="41">
        <v>0.4</v>
      </c>
      <c r="K15" s="47" t="s">
        <v>84</v>
      </c>
      <c r="L15" s="47" t="s">
        <v>84</v>
      </c>
      <c r="M15" s="47" t="s">
        <v>84</v>
      </c>
    </row>
    <row r="16" spans="1:44" x14ac:dyDescent="0.2">
      <c r="A16" s="16" t="s">
        <v>210</v>
      </c>
      <c r="B16" s="30">
        <v>5170000</v>
      </c>
      <c r="C16" s="31">
        <v>0.2</v>
      </c>
      <c r="D16" s="31">
        <v>0.8</v>
      </c>
      <c r="E16" s="35">
        <v>1584000</v>
      </c>
      <c r="F16" s="36">
        <v>0.1</v>
      </c>
      <c r="G16" s="36">
        <v>0.9</v>
      </c>
      <c r="H16" s="113">
        <f>E16</f>
        <v>1584000</v>
      </c>
      <c r="I16" s="44">
        <v>0.1</v>
      </c>
      <c r="J16" s="44">
        <v>0.9</v>
      </c>
      <c r="K16" s="47" t="s">
        <v>84</v>
      </c>
      <c r="L16" s="47" t="s">
        <v>84</v>
      </c>
      <c r="M16" s="47" t="s">
        <v>84</v>
      </c>
    </row>
    <row r="17" spans="1:13" x14ac:dyDescent="0.2">
      <c r="A17" s="16" t="s">
        <v>209</v>
      </c>
      <c r="B17" s="30">
        <v>19413000</v>
      </c>
      <c r="C17" s="31">
        <v>0.4</v>
      </c>
      <c r="D17" s="31">
        <v>0.6</v>
      </c>
      <c r="E17" s="35">
        <v>21384000</v>
      </c>
      <c r="F17" s="36">
        <v>0.3</v>
      </c>
      <c r="G17" s="36">
        <v>0.7</v>
      </c>
      <c r="H17" s="113">
        <f>E17</f>
        <v>21384000</v>
      </c>
      <c r="I17" s="44">
        <v>0.3</v>
      </c>
      <c r="J17" s="44">
        <v>0.7</v>
      </c>
      <c r="K17" s="47" t="s">
        <v>84</v>
      </c>
      <c r="L17" s="47" t="s">
        <v>84</v>
      </c>
      <c r="M17" s="47" t="s">
        <v>84</v>
      </c>
    </row>
    <row r="18" spans="1:13" x14ac:dyDescent="0.2">
      <c r="A18" s="16" t="s">
        <v>208</v>
      </c>
      <c r="B18" s="30">
        <v>7549000</v>
      </c>
      <c r="C18" s="31">
        <v>0.4</v>
      </c>
      <c r="D18" s="31">
        <v>0.6</v>
      </c>
      <c r="E18" s="35">
        <v>16632000</v>
      </c>
      <c r="F18" s="36">
        <v>0.3</v>
      </c>
      <c r="G18" s="36">
        <v>0.7</v>
      </c>
      <c r="H18" s="113">
        <f>E18</f>
        <v>16632000</v>
      </c>
      <c r="I18" s="44">
        <v>0.3</v>
      </c>
      <c r="J18" s="44">
        <v>0.7</v>
      </c>
      <c r="K18" s="47" t="s">
        <v>84</v>
      </c>
      <c r="L18" s="47" t="s">
        <v>84</v>
      </c>
      <c r="M18" s="47" t="s">
        <v>84</v>
      </c>
    </row>
  </sheetData>
  <autoFilter ref="A3:M18" xr:uid="{00000000-0009-0000-0000-000002000000}"/>
  <customSheetViews>
    <customSheetView guid="{A3FC2C64-8F18-4E91-812D-1C0A223CFD0E}" showAutoFilter="1">
      <selection activeCell="H9" sqref="H9"/>
      <pageMargins left="0.7" right="0.7" top="0.75" bottom="0.75" header="0.3" footer="0.3"/>
      <autoFilter ref="A3:M18" xr:uid="{00000000-0000-0000-0000-000000000000}"/>
    </customSheetView>
    <customSheetView guid="{445B5084-4AA9-4766-BDF3-F081BD99834E}" showAutoFilter="1">
      <selection activeCell="C11" sqref="C11"/>
      <pageMargins left="0.7" right="0.7" top="0.75" bottom="0.75" header="0.3" footer="0.3"/>
      <autoFilter ref="A3:M18" xr:uid="{00000000-0000-0000-0000-000000000000}"/>
    </customSheetView>
    <customSheetView guid="{AA74D617-46A2-4FDC-94DA-407647126A6B}" showAutoFilter="1">
      <selection activeCell="H9" sqref="H9"/>
      <pageMargins left="0.7" right="0.7" top="0.75" bottom="0.75" header="0.3" footer="0.3"/>
      <autoFilter ref="A3:M18" xr:uid="{00000000-0000-0000-0000-00000000000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PR LOGFRAME</vt:lpstr>
      <vt:lpstr>PR FUNDING</vt:lpstr>
      <vt:lpstr>'PR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Jean-Charles Rouge</cp:lastModifiedBy>
  <cp:lastPrinted>2019-01-25T06:33:04Z</cp:lastPrinted>
  <dcterms:created xsi:type="dcterms:W3CDTF">2018-10-13T08:56:22Z</dcterms:created>
  <dcterms:modified xsi:type="dcterms:W3CDTF">2019-02-22T14:10:57Z</dcterms:modified>
</cp:coreProperties>
</file>