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younis\Desktop\"/>
    </mc:Choice>
  </mc:AlternateContent>
  <bookViews>
    <workbookView xWindow="0" yWindow="456" windowWidth="33600" windowHeight="20460" activeTab="2"/>
  </bookViews>
  <sheets>
    <sheet name="Readme" sheetId="29" r:id="rId1"/>
    <sheet name="Summary" sheetId="22" r:id="rId2"/>
    <sheet name="Logframe" sheetId="38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1" i="38" l="1"/>
  <c r="BH71" i="38"/>
  <c r="K71" i="38"/>
  <c r="BG71" i="38"/>
  <c r="J71" i="38"/>
  <c r="BF71" i="38"/>
  <c r="I71" i="38"/>
  <c r="BE71" i="38"/>
  <c r="BC71" i="38"/>
  <c r="BB71" i="38"/>
  <c r="BA71" i="38"/>
  <c r="AZ71" i="38"/>
  <c r="AX71" i="38"/>
  <c r="AW71" i="38"/>
  <c r="AV71" i="38"/>
  <c r="AU71" i="38"/>
  <c r="AS71" i="38"/>
  <c r="AR71" i="38"/>
  <c r="AQ71" i="38"/>
  <c r="AP71" i="38"/>
  <c r="AN71" i="38"/>
  <c r="AM71" i="38"/>
  <c r="AL71" i="38"/>
  <c r="AK71" i="38"/>
  <c r="AI71" i="38"/>
  <c r="AH71" i="38"/>
  <c r="AG71" i="38"/>
  <c r="AF71" i="38"/>
  <c r="AD71" i="38"/>
  <c r="AC71" i="38"/>
  <c r="AB71" i="38"/>
  <c r="AA71" i="38"/>
  <c r="Y71" i="38"/>
  <c r="X71" i="38"/>
  <c r="W71" i="38"/>
  <c r="V71" i="38"/>
  <c r="L70" i="38"/>
  <c r="BH70" i="38"/>
  <c r="BC70" i="38"/>
  <c r="AX70" i="38"/>
  <c r="AS70" i="38"/>
  <c r="AN70" i="38"/>
  <c r="AI70" i="38"/>
  <c r="AD70" i="38"/>
  <c r="Y70" i="38"/>
  <c r="L69" i="38"/>
  <c r="BH69" i="38"/>
  <c r="K69" i="38"/>
  <c r="BG69" i="38"/>
  <c r="J69" i="38"/>
  <c r="BF69" i="38"/>
  <c r="I69" i="38"/>
  <c r="BE69" i="38"/>
  <c r="BC69" i="38"/>
  <c r="BB69" i="38"/>
  <c r="BA69" i="38"/>
  <c r="AZ69" i="38"/>
  <c r="AX69" i="38"/>
  <c r="AW69" i="38"/>
  <c r="AV69" i="38"/>
  <c r="AU69" i="38"/>
  <c r="AS69" i="38"/>
  <c r="AR69" i="38"/>
  <c r="AQ69" i="38"/>
  <c r="AP69" i="38"/>
  <c r="AN69" i="38"/>
  <c r="AM69" i="38"/>
  <c r="AL69" i="38"/>
  <c r="AK69" i="38"/>
  <c r="AI69" i="38"/>
  <c r="AH69" i="38"/>
  <c r="AG69" i="38"/>
  <c r="AF69" i="38"/>
  <c r="AD69" i="38"/>
  <c r="AC69" i="38"/>
  <c r="AB69" i="38"/>
  <c r="AA69" i="38"/>
  <c r="Y69" i="38"/>
  <c r="X69" i="38"/>
  <c r="W69" i="38"/>
  <c r="V69" i="38"/>
  <c r="I45" i="38"/>
  <c r="I46" i="38"/>
  <c r="BE46" i="38"/>
  <c r="AZ46" i="38"/>
  <c r="AU46" i="38"/>
  <c r="AP46" i="38"/>
  <c r="AK46" i="38"/>
  <c r="AF46" i="38"/>
  <c r="AA46" i="38"/>
  <c r="V46" i="38"/>
  <c r="BE45" i="38"/>
  <c r="AZ45" i="38"/>
  <c r="AU45" i="38"/>
  <c r="AP45" i="38"/>
  <c r="AK45" i="38"/>
  <c r="AF45" i="38"/>
  <c r="AA45" i="38"/>
  <c r="V45" i="38"/>
  <c r="BH44" i="38"/>
  <c r="BG44" i="38"/>
  <c r="BF44" i="38"/>
  <c r="I44" i="38"/>
  <c r="BE44" i="38"/>
  <c r="BC44" i="38"/>
  <c r="BB44" i="38"/>
  <c r="BA44" i="38"/>
  <c r="AZ44" i="38"/>
  <c r="AX44" i="38"/>
  <c r="AW44" i="38"/>
  <c r="AV44" i="38"/>
  <c r="AU44" i="38"/>
  <c r="AS44" i="38"/>
  <c r="AR44" i="38"/>
  <c r="AQ44" i="38"/>
  <c r="AP44" i="38"/>
  <c r="AN44" i="38"/>
  <c r="AM44" i="38"/>
  <c r="AL44" i="38"/>
  <c r="AK44" i="38"/>
  <c r="AI44" i="38"/>
  <c r="AH44" i="38"/>
  <c r="AG44" i="38"/>
  <c r="AF44" i="38"/>
  <c r="AD44" i="38"/>
  <c r="AC44" i="38"/>
  <c r="AB44" i="38"/>
  <c r="AA44" i="38"/>
  <c r="Y44" i="38"/>
  <c r="X44" i="38"/>
  <c r="W44" i="38"/>
  <c r="V44" i="38"/>
  <c r="S4" i="38"/>
  <c r="R4" i="38"/>
  <c r="P4" i="38"/>
  <c r="O4" i="38"/>
  <c r="M4" i="38"/>
  <c r="L4" i="38"/>
  <c r="J4" i="38"/>
  <c r="I4" i="38"/>
  <c r="C13" i="22"/>
  <c r="B13" i="22"/>
</calcChain>
</file>

<file path=xl/comments1.xml><?xml version="1.0" encoding="utf-8"?>
<comments xmlns="http://schemas.openxmlformats.org/spreadsheetml/2006/main">
  <authors>
    <author>Microsoft Office User</author>
  </authors>
  <commentList>
    <comment ref="I44" authorId="0" shapeId="0">
      <text>
        <r>
          <rPr>
            <b/>
            <sz val="10"/>
            <color indexed="81"/>
            <rFont val="Calibri"/>
          </rPr>
          <t>All Syrian individuals targeted minus those targeted in IS</t>
        </r>
      </text>
    </comment>
    <comment ref="I45" authorId="0" shapeId="0">
      <text>
        <r>
          <rPr>
            <sz val="10"/>
            <color indexed="81"/>
            <rFont val="Calibri"/>
          </rPr>
          <t xml:space="preserve">80% of all individuals in IS, including in SSB (IAMP30, Sept2016)
</t>
        </r>
      </text>
    </comment>
  </commentList>
</comments>
</file>

<file path=xl/sharedStrings.xml><?xml version="1.0" encoding="utf-8"?>
<sst xmlns="http://schemas.openxmlformats.org/spreadsheetml/2006/main" count="495" uniqueCount="177">
  <si>
    <t>Frequency</t>
  </si>
  <si>
    <t>Baseline</t>
  </si>
  <si>
    <t>Activity 2</t>
  </si>
  <si>
    <t>Activity 3</t>
  </si>
  <si>
    <t>Definition / Description</t>
  </si>
  <si>
    <t>Syrians</t>
  </si>
  <si>
    <t>Leb</t>
  </si>
  <si>
    <t>Indicator ID</t>
  </si>
  <si>
    <t>Outcome Indicators</t>
  </si>
  <si>
    <t>Output Indicator</t>
  </si>
  <si>
    <t>Budget</t>
  </si>
  <si>
    <t>Unit</t>
  </si>
  <si>
    <t>Akkar</t>
  </si>
  <si>
    <t>Baalbek-Hermel</t>
  </si>
  <si>
    <t>Beirut</t>
  </si>
  <si>
    <t>Bekaa</t>
  </si>
  <si>
    <t>Nabatiyeh</t>
  </si>
  <si>
    <t>North</t>
  </si>
  <si>
    <t>South</t>
  </si>
  <si>
    <t>A</t>
  </si>
  <si>
    <t>B</t>
  </si>
  <si>
    <t>C</t>
  </si>
  <si>
    <t>%</t>
  </si>
  <si>
    <t>SYR</t>
  </si>
  <si>
    <t>LEB</t>
  </si>
  <si>
    <t>Mount Lebanon</t>
  </si>
  <si>
    <t>% Humanitarian</t>
  </si>
  <si>
    <t>% Stabilization</t>
  </si>
  <si>
    <t>Output Budget (USD)</t>
  </si>
  <si>
    <t>All Population</t>
  </si>
  <si>
    <t>PRL</t>
  </si>
  <si>
    <t>PRS</t>
  </si>
  <si>
    <t>Vulnerable Lebanese</t>
  </si>
  <si>
    <t>Persons Displaced from Syria</t>
  </si>
  <si>
    <t>In Need (persons)</t>
  </si>
  <si>
    <t>Means of Verification ( how to measure and who is responsible )</t>
  </si>
  <si>
    <t>Targeted 2017</t>
  </si>
  <si>
    <t>2020</t>
  </si>
  <si>
    <t>2019</t>
  </si>
  <si>
    <t>Indicative Target 2018</t>
  </si>
  <si>
    <t>TBD in 2017</t>
  </si>
  <si>
    <t>TBD in 2018</t>
  </si>
  <si>
    <t>Targets 2017</t>
  </si>
  <si>
    <t>Target 2018</t>
  </si>
  <si>
    <t>TBD 2017</t>
  </si>
  <si>
    <t>TBD 2018</t>
  </si>
  <si>
    <t>Targets per governorate (Mandatory at output level) - required for 2017 only</t>
  </si>
  <si>
    <t>INST</t>
  </si>
  <si>
    <t>Targets 2018 (Optional)</t>
  </si>
  <si>
    <t>year 2017</t>
  </si>
  <si>
    <t>Institutions (List them)</t>
  </si>
  <si>
    <t xml:space="preserve">Budget </t>
  </si>
  <si>
    <t>LCRP 2017/2020 Sector Logframe template</t>
  </si>
  <si>
    <t xml:space="preserve">1. Please place each Outcome on a separate Sheet within the same workbook. </t>
  </si>
  <si>
    <t>2. Please use excel formulas to sum up the budgets and % Humanitarian/Stabilization</t>
  </si>
  <si>
    <t xml:space="preserve">3. 2017/2018 budgets and targets are mandatory </t>
  </si>
  <si>
    <t>4. For institutions, you can modify the column headings and add as many columns as necessary; 1 colum per institution. Ex: School, Municipalities, SDCs , Water establishments, central ministries, etc…</t>
  </si>
  <si>
    <t>Lead Ministry</t>
  </si>
  <si>
    <t>Coordinating Agency</t>
  </si>
  <si>
    <t>Contact Information</t>
  </si>
  <si>
    <t>6. File Name should be "LCRP_2017_SECTOR_LOGFRAME_Version</t>
  </si>
  <si>
    <t>5. Please make sure to update the document version on the summary page, Cell B1</t>
  </si>
  <si>
    <t>SECTOR Name</t>
  </si>
  <si>
    <t>Target 2020</t>
  </si>
  <si>
    <t>List below indicators used to measure Output 1.2</t>
  </si>
  <si>
    <t>Means of Verification ( how to measure and who is responsible, tools used )</t>
  </si>
  <si>
    <t>List Activities under this output 1.2</t>
  </si>
  <si>
    <t>List Activities under this output 1.1</t>
  </si>
  <si>
    <t>Indicators</t>
  </si>
  <si>
    <t>Every two years</t>
  </si>
  <si>
    <t>Activity 1</t>
  </si>
  <si>
    <t>Activity 4</t>
  </si>
  <si>
    <t>Activity 5</t>
  </si>
  <si>
    <t>Activity 6</t>
  </si>
  <si>
    <t>Activity 7</t>
  </si>
  <si>
    <t>Activity 10</t>
  </si>
  <si>
    <t>MICS 2016, 2018 and 2020
JMP 2016, 2018? and 2020</t>
  </si>
  <si>
    <t>List below indicators used to measure Output 1.3</t>
  </si>
  <si>
    <t>Monthly</t>
  </si>
  <si>
    <t>Capacity building through training for MoPH and MEHE public health promoters</t>
  </si>
  <si>
    <t>Implement the Water Establishment Communication and Community Trust-Building Strategy</t>
  </si>
  <si>
    <t xml:space="preserve">Output 1.1 By 2020, national institutions, frameworks and partnerships to manage resources and services are strengthened (supporting LCRP Strategic Objective 4). </t>
  </si>
  <si>
    <t>List Activities under this output 1.3</t>
  </si>
  <si>
    <t>Delivery of hygiene supplies to informal settlements and to students</t>
  </si>
  <si>
    <t>Provision of access to safe drinking water in informal settlements through water trucking or other modalities</t>
  </si>
  <si>
    <t>Equipment and training support to improve Ministry of Energy and Water and Water Establishment capacities in priority areas</t>
  </si>
  <si>
    <t>Review and update of MoEW strategies and frameworks</t>
  </si>
  <si>
    <t xml:space="preserve">Support for the development of a national feedback and accountability mechanism </t>
  </si>
  <si>
    <t>Support for the development of a rolling national contingency plan</t>
  </si>
  <si>
    <t>#</t>
  </si>
  <si>
    <t>Annually</t>
  </si>
  <si>
    <t>Consultants and NGO Activity reports, MEW/WE sampling reports on database, JMP report</t>
  </si>
  <si>
    <t>Activity Info (partner reporting)</t>
  </si>
  <si>
    <t>D</t>
  </si>
  <si>
    <t>E</t>
  </si>
  <si>
    <t>Every 6 months
Every two years</t>
  </si>
  <si>
    <t># of affected people assisted with sustained access to adequate quantity of safe water for drinking and for domestic use</t>
  </si>
  <si>
    <t># of affected people assisted with temporary access to adequate quantity of safe water for drinking and water for domestic use</t>
  </si>
  <si>
    <t>Customers satisfaction surveys about water services before and after infrastructural interventions</t>
  </si>
  <si>
    <t>Update of WEs Customer Databases and link to GIS</t>
  </si>
  <si>
    <t>JMP focused on Sanitation early 2017</t>
  </si>
  <si>
    <t>Initial local level water services assessments and sensitisation of users on responsible use of water</t>
  </si>
  <si>
    <t>developed</t>
  </si>
  <si>
    <t>adopted</t>
  </si>
  <si>
    <t>National water quality monitoring plan implemented</t>
  </si>
  <si>
    <t>National water quantity monitoring plan implemented</t>
  </si>
  <si>
    <t>Update of NWSS implemented</t>
  </si>
  <si>
    <t xml:space="preserve"># of individuals who adopt three key safe WASH practices </t>
  </si>
  <si>
    <t>1. using hygienic latrine, 2. drinking safe water, and 3. knowing 3 out of 5 critical times for hand washing</t>
  </si>
  <si>
    <t>HP Site Scoring reports
KAP Survey 2016, 2018, 2020</t>
  </si>
  <si>
    <t>By 2020, more vulnerable people in Lebanon are accessing sufficient, safe water for drinking and domestic use with reduced health and environmental impacts from unsafe wastewater management.</t>
  </si>
  <si>
    <t>Development of WASH Vulnerability Framework</t>
  </si>
  <si>
    <t xml:space="preserve">Support to the development and implementation of a national integrated water quality and quantity action plan </t>
  </si>
  <si>
    <r>
      <t>Output 1.2: By 2020, the quality, quantity and reliability of equitable water services has increased</t>
    </r>
    <r>
      <rPr>
        <b/>
        <sz val="18"/>
        <color rgb="FF4472C4"/>
        <rFont val="Calibri"/>
        <family val="2"/>
        <scheme val="minor"/>
      </rPr>
      <t xml:space="preserve"> (supporting LCRP Strategic Objective 3).</t>
    </r>
  </si>
  <si>
    <t>1. Source, 2. Storage, 3. Transmission and 4. Distribution</t>
  </si>
  <si>
    <t>Provision of temporary water storage capacity in informal settlements</t>
  </si>
  <si>
    <t>Operation and maintenance in informal settlements of household-level and site water supply facilities and services</t>
  </si>
  <si>
    <t>Operation and maintenance in informal settlements of household-level and site sanitation facilities and services</t>
  </si>
  <si>
    <t>Construction/augmentation/rehabilitation of wastewater treatment facilities and networks</t>
  </si>
  <si>
    <t>Construction/Augmentation/rehabilitation and cleaning of storm water channels and provision of protection fences</t>
  </si>
  <si>
    <t>Construction/ rehabilitation and modernisation of irrigation systems, including water sources and networks</t>
  </si>
  <si>
    <t>Output 1.3: By 2020, communities adopt more responsible water and wastewater practices (supporting LCRP Strategic Objective 3).</t>
  </si>
  <si>
    <t>Yearly</t>
  </si>
  <si>
    <t>Mass media and awareness campaigns  to municipalities (hygiene, water conservation and water quality)</t>
  </si>
  <si>
    <t>Activity 8</t>
  </si>
  <si>
    <t>Activity 9</t>
  </si>
  <si>
    <t>F</t>
  </si>
  <si>
    <t>Use data collected below in D, E</t>
  </si>
  <si>
    <t># of households that pay for their subscriptions to WEs service.</t>
  </si>
  <si>
    <t>% of wastewater treated according to Environmental Discharge Limits prior to discharge into the environment</t>
  </si>
  <si>
    <t>Consultant reports</t>
  </si>
  <si>
    <t># Government led regional water and wastewater plans updated with action plans</t>
  </si>
  <si>
    <t>Scale up innovations and pilot programmes in water and wastewater management for temporary sites and advocate for a national consensus to move to more cost-effective services</t>
  </si>
  <si>
    <t>Extension/ rehabilitation/ construction of public water source, storage reservoirs, transmission and distribution network</t>
  </si>
  <si>
    <t>Community mobilisation for improved WASH behaviours</t>
  </si>
  <si>
    <t># individuals who have experienced a WASH behaviour change session/activity</t>
  </si>
  <si>
    <t>(5%) Depending on sanitation baseline assessment (JMP)</t>
  </si>
  <si>
    <t>(10%) Depending on sanitation baseline assessment (JMP)</t>
  </si>
  <si>
    <t>from collection to environmentally safe disposal</t>
  </si>
  <si>
    <t>Action plans</t>
  </si>
  <si>
    <t>4 x developed</t>
  </si>
  <si>
    <t>4 x adopted</t>
  </si>
  <si>
    <t>1 x developed</t>
  </si>
  <si>
    <t>N/A</t>
  </si>
  <si>
    <t>AKKAR</t>
  </si>
  <si>
    <t>NORTH</t>
  </si>
  <si>
    <t>MOUNT LEBANON</t>
  </si>
  <si>
    <t>BEIRUT</t>
  </si>
  <si>
    <t>BEKAA</t>
  </si>
  <si>
    <t>BAALBEK-EL HERMEL</t>
  </si>
  <si>
    <t>SOUTH</t>
  </si>
  <si>
    <t>EL NABATIEH</t>
  </si>
  <si>
    <t>IS</t>
  </si>
  <si>
    <t>Country</t>
  </si>
  <si>
    <t>KAP survey 2016/2017, 2018? and 2020</t>
  </si>
  <si>
    <t>(20%) Depending on KAP baseline assessment</t>
  </si>
  <si>
    <t>(10%) Depending on KAP baseline assessment</t>
  </si>
  <si>
    <t>(7%) Depending on KAP baseline assessment</t>
  </si>
  <si>
    <t>(15%) Depending on KAP baseline assessment</t>
  </si>
  <si>
    <t>% of people with drinking water with qualilty standards delivered at targeted vulnerable areas</t>
  </si>
  <si>
    <r>
      <t xml:space="preserve">% increase of boys, girls, women and men with appropriate hygiene </t>
    </r>
    <r>
      <rPr>
        <sz val="11"/>
        <rFont val="Calibri (Body)"/>
      </rPr>
      <t xml:space="preserve">knowledge and </t>
    </r>
    <r>
      <rPr>
        <sz val="11"/>
        <rFont val="Calibri"/>
        <family val="2"/>
        <scheme val="minor"/>
      </rPr>
      <t>practices</t>
    </r>
  </si>
  <si>
    <r>
      <t xml:space="preserve">Capacity building of MoEW and WE to address </t>
    </r>
    <r>
      <rPr>
        <sz val="11"/>
        <rFont val="Calibri (Body)"/>
      </rPr>
      <t>water quality/quantity monitoring,</t>
    </r>
    <r>
      <rPr>
        <sz val="11"/>
        <rFont val="Calibri"/>
        <family val="2"/>
        <scheme val="minor"/>
      </rPr>
      <t xml:space="preserve"> WW management and cost recovery (staff mobilisation, trainings, equipments, etc.)</t>
    </r>
  </si>
  <si>
    <t># of affected people with access to improved safe sanitation in temporary locations</t>
  </si>
  <si>
    <r>
      <t xml:space="preserve">Develop hygiene education program, </t>
    </r>
    <r>
      <rPr>
        <sz val="11"/>
        <rFont val="Calibri (Body)"/>
      </rPr>
      <t>including MHM</t>
    </r>
    <r>
      <rPr>
        <sz val="11"/>
        <rFont val="Calibri"/>
        <family val="2"/>
        <scheme val="minor"/>
      </rPr>
      <t>, for schools with MEHE</t>
    </r>
  </si>
  <si>
    <r>
      <t xml:space="preserve">Construction/rehabilitation of latrines/toilets at in informal settlements at household level including sludge removal </t>
    </r>
    <r>
      <rPr>
        <sz val="11"/>
        <rFont val="Calibri (Body)"/>
      </rPr>
      <t>(considering age, gender, disability for latrines)</t>
    </r>
  </si>
  <si>
    <r>
      <t xml:space="preserve">Support and training to WASH committees and community based hygiene volunteers </t>
    </r>
    <r>
      <rPr>
        <sz val="11"/>
        <rFont val="Calibri (Body)"/>
      </rPr>
      <t>ensuring gender balance</t>
    </r>
  </si>
  <si>
    <t>% increase of households to access sustainable and safe water</t>
  </si>
  <si>
    <t>% increase of households with safely managed wastewater</t>
  </si>
  <si>
    <t>Energy &amp; Water</t>
  </si>
  <si>
    <t>UNICEF</t>
  </si>
  <si>
    <t>Central Ministries, Water Establishments &amp; Litani River Authority, Union of municipalities, Municipalities, Palestinian Camps, Palestinian Gatherings, Schools</t>
  </si>
  <si>
    <t>Output 1.2: By 2020, the quality, quantity and reliability of equitable water services has increased (supporting LCRP Strategic Objective 3).</t>
  </si>
  <si>
    <t>Randa Nemer (rnemer@cyberia.net.lb); David Adams (dadams@unicef.org)</t>
  </si>
  <si>
    <t>WATER sector</t>
  </si>
  <si>
    <t>Total budget (USD)</t>
  </si>
  <si>
    <t>Outcome 1: By 2020, more vulnerable people in Lebanon are accessing sufficient, safe water for drinking and domestic use with reduced health and environmental impacts from unsafe wastewater management.</t>
  </si>
  <si>
    <t>TBD 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</si>
</sst>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3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8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0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6"/>
      <name val="Calibri"/>
      <family val="2"/>
      <scheme val="min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name val="Calibri"/>
      <family val="2"/>
      <scheme val="minor"/>
    </font>
    <font>
      <sz val="14"/>
      <name val="Calibri Light"/>
      <family val="2"/>
      <scheme val="major"/>
    </font>
    <font>
      <sz val="12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4472C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11"/>
      <name val="Calibri (Body)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rgb="FFFCE4D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medium">
        <color auto="1"/>
      </bottom>
      <diagonal/>
    </border>
  </borders>
  <cellStyleXfs count="113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 applyAlignment="1">
      <alignment wrapText="1"/>
    </xf>
    <xf numFmtId="0" fontId="15" fillId="0" borderId="6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9" fillId="0" borderId="0" xfId="2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13" borderId="10" xfId="0" applyFont="1" applyFill="1" applyBorder="1" applyAlignment="1">
      <alignment horizontal="center" vertical="top"/>
    </xf>
    <xf numFmtId="0" fontId="5" fillId="14" borderId="10" xfId="0" applyFont="1" applyFill="1" applyBorder="1" applyAlignment="1">
      <alignment horizontal="center" vertical="top"/>
    </xf>
    <xf numFmtId="0" fontId="5" fillId="1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16" borderId="10" xfId="0" applyFont="1" applyFill="1" applyBorder="1" applyAlignment="1">
      <alignment horizontal="center" vertical="top"/>
    </xf>
    <xf numFmtId="0" fontId="5" fillId="9" borderId="10" xfId="0" applyFont="1" applyFill="1" applyBorder="1" applyAlignment="1">
      <alignment horizontal="center" vertical="top"/>
    </xf>
    <xf numFmtId="0" fontId="5" fillId="16" borderId="10" xfId="0" applyFont="1" applyFill="1" applyBorder="1" applyAlignment="1">
      <alignment horizontal="center" vertical="top" wrapText="1"/>
    </xf>
    <xf numFmtId="0" fontId="5" fillId="14" borderId="10" xfId="0" applyFont="1" applyFill="1" applyBorder="1" applyAlignment="1">
      <alignment horizontal="center" vertical="center"/>
    </xf>
    <xf numFmtId="0" fontId="0" fillId="0" borderId="0" xfId="0" applyBorder="1"/>
    <xf numFmtId="0" fontId="5" fillId="14" borderId="21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25" fillId="15" borderId="12" xfId="0" applyFont="1" applyFill="1" applyBorder="1" applyAlignment="1">
      <alignment horizontal="right" vertical="top"/>
    </xf>
    <xf numFmtId="0" fontId="25" fillId="14" borderId="10" xfId="0" applyFont="1" applyFill="1" applyBorder="1" applyAlignment="1">
      <alignment horizontal="right" vertical="top"/>
    </xf>
    <xf numFmtId="0" fontId="25" fillId="16" borderId="10" xfId="0" applyFont="1" applyFill="1" applyBorder="1" applyAlignment="1">
      <alignment horizontal="right" vertical="top" wrapText="1"/>
    </xf>
    <xf numFmtId="0" fontId="25" fillId="9" borderId="10" xfId="0" applyFont="1" applyFill="1" applyBorder="1" applyAlignment="1">
      <alignment horizontal="right" vertical="top" wrapText="1"/>
    </xf>
    <xf numFmtId="3" fontId="26" fillId="2" borderId="7" xfId="0" applyNumberFormat="1" applyFont="1" applyFill="1" applyBorder="1" applyAlignment="1">
      <alignment horizontal="right" wrapText="1"/>
    </xf>
    <xf numFmtId="3" fontId="26" fillId="12" borderId="6" xfId="0" applyNumberFormat="1" applyFont="1" applyFill="1" applyBorder="1" applyAlignment="1">
      <alignment horizontal="right" wrapText="1"/>
    </xf>
    <xf numFmtId="3" fontId="26" fillId="10" borderId="6" xfId="0" applyNumberFormat="1" applyFont="1" applyFill="1" applyBorder="1" applyAlignment="1">
      <alignment horizontal="right" wrapText="1"/>
    </xf>
    <xf numFmtId="3" fontId="26" fillId="3" borderId="6" xfId="0" applyNumberFormat="1" applyFont="1" applyFill="1" applyBorder="1" applyAlignment="1">
      <alignment horizontal="right" wrapText="1"/>
    </xf>
    <xf numFmtId="9" fontId="26" fillId="2" borderId="4" xfId="1" applyFont="1" applyFill="1" applyBorder="1" applyAlignment="1">
      <alignment horizontal="right" wrapText="1"/>
    </xf>
    <xf numFmtId="9" fontId="26" fillId="12" borderId="1" xfId="1" applyFont="1" applyFill="1" applyBorder="1" applyAlignment="1">
      <alignment horizontal="right" wrapText="1"/>
    </xf>
    <xf numFmtId="9" fontId="26" fillId="10" borderId="1" xfId="1" applyFont="1" applyFill="1" applyBorder="1" applyAlignment="1">
      <alignment horizontal="right" wrapText="1"/>
    </xf>
    <xf numFmtId="3" fontId="26" fillId="3" borderId="1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31" fillId="19" borderId="0" xfId="0" applyFont="1" applyFill="1" applyAlignment="1">
      <alignment horizontal="left" vertical="center" wrapText="1"/>
    </xf>
    <xf numFmtId="0" fontId="30" fillId="20" borderId="0" xfId="0" applyFont="1" applyFill="1" applyAlignment="1">
      <alignment wrapText="1"/>
    </xf>
    <xf numFmtId="0" fontId="0" fillId="20" borderId="0" xfId="0" applyFill="1" applyAlignment="1">
      <alignment wrapText="1"/>
    </xf>
    <xf numFmtId="0" fontId="0" fillId="20" borderId="0" xfId="0" applyFill="1" applyBorder="1"/>
    <xf numFmtId="0" fontId="6" fillId="20" borderId="0" xfId="0" applyFont="1" applyFill="1" applyBorder="1" applyAlignment="1">
      <alignment horizontal="left" wrapText="1"/>
    </xf>
    <xf numFmtId="0" fontId="0" fillId="20" borderId="0" xfId="0" applyFill="1" applyBorder="1" applyAlignment="1">
      <alignment wrapText="1"/>
    </xf>
    <xf numFmtId="0" fontId="0" fillId="20" borderId="0" xfId="0" applyFill="1" applyBorder="1" applyAlignment="1">
      <alignment horizontal="center" wrapText="1"/>
    </xf>
    <xf numFmtId="9" fontId="26" fillId="20" borderId="0" xfId="1" applyFont="1" applyFill="1" applyBorder="1" applyAlignment="1">
      <alignment horizontal="right" wrapText="1"/>
    </xf>
    <xf numFmtId="3" fontId="26" fillId="20" borderId="0" xfId="0" applyNumberFormat="1" applyFont="1" applyFill="1" applyBorder="1" applyAlignment="1">
      <alignment horizontal="right" wrapText="1"/>
    </xf>
    <xf numFmtId="3" fontId="26" fillId="20" borderId="0" xfId="0" applyNumberFormat="1" applyFont="1" applyFill="1" applyBorder="1" applyAlignment="1">
      <alignment horizontal="center" wrapText="1"/>
    </xf>
    <xf numFmtId="0" fontId="23" fillId="0" borderId="0" xfId="0" applyFont="1" applyAlignment="1">
      <alignment vertical="center"/>
    </xf>
    <xf numFmtId="3" fontId="15" fillId="20" borderId="0" xfId="0" applyNumberFormat="1" applyFont="1" applyFill="1" applyBorder="1" applyAlignment="1">
      <alignment vertical="top" wrapText="1"/>
    </xf>
    <xf numFmtId="0" fontId="0" fillId="20" borderId="0" xfId="0" applyFill="1"/>
    <xf numFmtId="0" fontId="11" fillId="21" borderId="5" xfId="0" applyFont="1" applyFill="1" applyBorder="1"/>
    <xf numFmtId="0" fontId="15" fillId="20" borderId="0" xfId="0" applyFont="1" applyFill="1" applyBorder="1" applyAlignment="1">
      <alignment vertical="top" wrapText="1"/>
    </xf>
    <xf numFmtId="0" fontId="15" fillId="20" borderId="0" xfId="0" applyFont="1" applyFill="1" applyBorder="1" applyAlignment="1">
      <alignment horizontal="left" vertical="top" wrapText="1"/>
    </xf>
    <xf numFmtId="0" fontId="23" fillId="20" borderId="0" xfId="0" applyFont="1" applyFill="1" applyBorder="1" applyAlignment="1">
      <alignment vertical="center"/>
    </xf>
    <xf numFmtId="0" fontId="11" fillId="20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vertical="center"/>
    </xf>
    <xf numFmtId="0" fontId="0" fillId="20" borderId="1" xfId="0" applyFont="1" applyFill="1" applyBorder="1" applyAlignment="1">
      <alignment vertical="center" wrapText="1"/>
    </xf>
    <xf numFmtId="0" fontId="24" fillId="20" borderId="0" xfId="0" applyFont="1" applyFill="1" applyBorder="1" applyAlignment="1">
      <alignment vertical="center"/>
    </xf>
    <xf numFmtId="0" fontId="0" fillId="20" borderId="0" xfId="0" applyFont="1" applyFill="1" applyBorder="1"/>
    <xf numFmtId="0" fontId="32" fillId="20" borderId="0" xfId="0" applyFont="1" applyFill="1" applyBorder="1" applyAlignment="1">
      <alignment horizontal="center" vertical="center"/>
    </xf>
    <xf numFmtId="0" fontId="0" fillId="20" borderId="0" xfId="0" applyFont="1" applyFill="1"/>
    <xf numFmtId="0" fontId="24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20" borderId="6" xfId="0" applyFont="1" applyFill="1" applyBorder="1" applyAlignment="1">
      <alignment vertical="center" wrapText="1"/>
    </xf>
    <xf numFmtId="0" fontId="15" fillId="11" borderId="6" xfId="0" applyFont="1" applyFill="1" applyBorder="1" applyAlignment="1">
      <alignment horizontal="center" vertical="top" wrapText="1"/>
    </xf>
    <xf numFmtId="164" fontId="23" fillId="0" borderId="0" xfId="5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top"/>
    </xf>
    <xf numFmtId="9" fontId="15" fillId="7" borderId="6" xfId="0" applyNumberFormat="1" applyFont="1" applyFill="1" applyBorder="1" applyAlignment="1">
      <alignment horizontal="center" vertical="top" wrapText="1"/>
    </xf>
    <xf numFmtId="9" fontId="15" fillId="3" borderId="6" xfId="1" applyFont="1" applyFill="1" applyBorder="1" applyAlignment="1">
      <alignment horizontal="center" vertical="top" wrapText="1"/>
    </xf>
    <xf numFmtId="9" fontId="15" fillId="7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2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0" fillId="20" borderId="0" xfId="0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164" fontId="0" fillId="0" borderId="0" xfId="5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20" borderId="0" xfId="0" applyFill="1" applyBorder="1" applyAlignment="1">
      <alignment horizontal="center" vertical="center" wrapText="1"/>
    </xf>
    <xf numFmtId="0" fontId="7" fillId="20" borderId="0" xfId="0" applyFont="1" applyFill="1" applyBorder="1" applyAlignment="1">
      <alignment horizontal="center" vertical="center" wrapText="1"/>
    </xf>
    <xf numFmtId="3" fontId="0" fillId="2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9" fontId="15" fillId="11" borderId="6" xfId="0" applyNumberFormat="1" applyFont="1" applyFill="1" applyBorder="1" applyAlignment="1">
      <alignment horizontal="center" vertical="top" wrapText="1"/>
    </xf>
    <xf numFmtId="9" fontId="15" fillId="3" borderId="6" xfId="1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12" borderId="1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vertical="top" wrapText="1"/>
    </xf>
    <xf numFmtId="0" fontId="15" fillId="0" borderId="0" xfId="0" applyFont="1" applyBorder="1"/>
    <xf numFmtId="0" fontId="36" fillId="0" borderId="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15" fillId="0" borderId="31" xfId="0" applyFont="1" applyFill="1" applyBorder="1" applyAlignment="1">
      <alignment vertical="top" wrapText="1"/>
    </xf>
    <xf numFmtId="0" fontId="15" fillId="7" borderId="31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7" borderId="1" xfId="0" applyFont="1" applyFill="1" applyBorder="1" applyAlignment="1">
      <alignment vertical="top" wrapText="1"/>
    </xf>
    <xf numFmtId="0" fontId="15" fillId="20" borderId="1" xfId="0" applyFont="1" applyFill="1" applyBorder="1" applyAlignment="1">
      <alignment vertical="center" wrapText="1"/>
    </xf>
    <xf numFmtId="0" fontId="15" fillId="20" borderId="0" xfId="0" applyFont="1" applyFill="1" applyBorder="1"/>
    <xf numFmtId="0" fontId="15" fillId="20" borderId="0" xfId="0" applyFont="1" applyFill="1" applyBorder="1" applyAlignment="1">
      <alignment horizontal="center" vertical="center"/>
    </xf>
    <xf numFmtId="0" fontId="15" fillId="20" borderId="0" xfId="0" applyFont="1" applyFill="1"/>
    <xf numFmtId="9" fontId="15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10" borderId="31" xfId="0" applyNumberFormat="1" applyFont="1" applyFill="1" applyBorder="1" applyAlignment="1">
      <alignment horizontal="center" vertical="top" wrapText="1"/>
    </xf>
    <xf numFmtId="0" fontId="15" fillId="3" borderId="31" xfId="0" applyFont="1" applyFill="1" applyBorder="1" applyAlignment="1">
      <alignment horizontal="center" vertical="top" wrapText="1"/>
    </xf>
    <xf numFmtId="0" fontId="15" fillId="10" borderId="31" xfId="0" applyFont="1" applyFill="1" applyBorder="1" applyAlignment="1">
      <alignment horizontal="center" vertical="top" wrapText="1"/>
    </xf>
    <xf numFmtId="9" fontId="15" fillId="12" borderId="27" xfId="1" applyFont="1" applyFill="1" applyBorder="1" applyAlignment="1">
      <alignment horizontal="center" vertical="center" wrapText="1"/>
    </xf>
    <xf numFmtId="9" fontId="15" fillId="11" borderId="31" xfId="1" applyFont="1" applyFill="1" applyBorder="1" applyAlignment="1">
      <alignment horizontal="center" vertical="center" wrapText="1"/>
    </xf>
    <xf numFmtId="9" fontId="15" fillId="12" borderId="31" xfId="1" applyFont="1" applyFill="1" applyBorder="1" applyAlignment="1">
      <alignment horizontal="center" vertical="center" wrapText="1"/>
    </xf>
    <xf numFmtId="3" fontId="15" fillId="12" borderId="22" xfId="0" applyNumberFormat="1" applyFont="1" applyFill="1" applyBorder="1" applyAlignment="1">
      <alignment horizontal="center" vertical="center" wrapText="1"/>
    </xf>
    <xf numFmtId="3" fontId="15" fillId="1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top" wrapText="1"/>
    </xf>
    <xf numFmtId="3" fontId="15" fillId="12" borderId="1" xfId="0" applyNumberFormat="1" applyFont="1" applyFill="1" applyBorder="1" applyAlignment="1">
      <alignment horizontal="center" vertical="top" wrapText="1"/>
    </xf>
    <xf numFmtId="164" fontId="15" fillId="11" borderId="1" xfId="5" applyNumberFormat="1" applyFont="1" applyFill="1" applyBorder="1" applyAlignment="1">
      <alignment horizontal="center" vertical="top" wrapText="1"/>
    </xf>
    <xf numFmtId="164" fontId="15" fillId="12" borderId="1" xfId="5" applyNumberFormat="1" applyFont="1" applyFill="1" applyBorder="1" applyAlignment="1">
      <alignment horizontal="center" vertical="top" wrapText="1"/>
    </xf>
    <xf numFmtId="3" fontId="15" fillId="12" borderId="4" xfId="0" applyNumberFormat="1" applyFont="1" applyFill="1" applyBorder="1" applyAlignment="1">
      <alignment horizontal="center" vertical="center" wrapText="1"/>
    </xf>
    <xf numFmtId="3" fontId="15" fillId="12" borderId="1" xfId="0" applyNumberFormat="1" applyFont="1" applyFill="1" applyBorder="1" applyAlignment="1">
      <alignment horizontal="center" vertical="center" wrapText="1"/>
    </xf>
    <xf numFmtId="3" fontId="15" fillId="12" borderId="25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vertical="top" wrapText="1"/>
    </xf>
    <xf numFmtId="0" fontId="15" fillId="7" borderId="4" xfId="0" applyFont="1" applyFill="1" applyBorder="1" applyAlignment="1">
      <alignment horizontal="center" vertical="top" wrapText="1"/>
    </xf>
    <xf numFmtId="0" fontId="15" fillId="12" borderId="6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5" fillId="10" borderId="6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/>
    <xf numFmtId="0" fontId="0" fillId="0" borderId="0" xfId="0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9" fillId="8" borderId="9" xfId="2" applyFont="1" applyFill="1" applyBorder="1" applyAlignment="1">
      <alignment horizontal="left" vertical="center" wrapText="1"/>
    </xf>
    <xf numFmtId="0" fontId="9" fillId="8" borderId="0" xfId="2" applyFont="1" applyFill="1" applyBorder="1" applyAlignment="1">
      <alignment horizontal="left" vertical="center"/>
    </xf>
    <xf numFmtId="0" fontId="14" fillId="5" borderId="0" xfId="2" applyFont="1" applyFill="1" applyBorder="1" applyAlignment="1">
      <alignment horizontal="left" vertical="center"/>
    </xf>
    <xf numFmtId="0" fontId="20" fillId="5" borderId="5" xfId="2" applyFont="1" applyFill="1" applyBorder="1" applyAlignment="1">
      <alignment horizontal="left" vertical="center"/>
    </xf>
    <xf numFmtId="0" fontId="9" fillId="8" borderId="5" xfId="2" applyFont="1" applyFill="1" applyBorder="1" applyAlignment="1">
      <alignment horizontal="left" vertical="center"/>
    </xf>
    <xf numFmtId="0" fontId="20" fillId="5" borderId="9" xfId="2" applyFont="1" applyFill="1" applyBorder="1" applyAlignment="1">
      <alignment horizontal="left" vertical="center"/>
    </xf>
    <xf numFmtId="0" fontId="9" fillId="8" borderId="9" xfId="2" applyFont="1" applyFill="1" applyBorder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9" fillId="8" borderId="0" xfId="2" applyFont="1" applyFill="1" applyBorder="1" applyAlignment="1">
      <alignment horizontal="left" vertical="center" wrapText="1"/>
    </xf>
    <xf numFmtId="164" fontId="10" fillId="0" borderId="0" xfId="3" applyNumberFormat="1" applyFont="1" applyFill="1" applyBorder="1" applyAlignment="1">
      <alignment horizontal="left" vertical="center"/>
    </xf>
    <xf numFmtId="164" fontId="14" fillId="5" borderId="8" xfId="3" applyNumberFormat="1" applyFont="1" applyFill="1" applyBorder="1" applyAlignment="1">
      <alignment horizontal="left" vertical="center"/>
    </xf>
    <xf numFmtId="0" fontId="13" fillId="8" borderId="11" xfId="2" applyFont="1" applyFill="1" applyBorder="1" applyAlignment="1">
      <alignment horizontal="left" vertical="center"/>
    </xf>
    <xf numFmtId="164" fontId="12" fillId="8" borderId="11" xfId="3" applyNumberFormat="1" applyFont="1" applyFill="1" applyBorder="1" applyAlignment="1">
      <alignment horizontal="left" vertical="center"/>
    </xf>
    <xf numFmtId="164" fontId="9" fillId="8" borderId="0" xfId="3" applyNumberFormat="1" applyFont="1" applyFill="1" applyBorder="1" applyAlignment="1">
      <alignment horizontal="left" vertical="center"/>
    </xf>
    <xf numFmtId="164" fontId="9" fillId="8" borderId="0" xfId="3" applyNumberFormat="1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3" fillId="12" borderId="15" xfId="2" applyFont="1" applyFill="1" applyBorder="1" applyAlignment="1">
      <alignment horizontal="center" vertical="center"/>
    </xf>
    <xf numFmtId="0" fontId="13" fillId="10" borderId="18" xfId="2" applyFont="1" applyFill="1" applyBorder="1" applyAlignment="1">
      <alignment horizontal="center" vertical="center"/>
    </xf>
    <xf numFmtId="0" fontId="13" fillId="3" borderId="18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164" fontId="16" fillId="12" borderId="14" xfId="3" applyNumberFormat="1" applyFont="1" applyFill="1" applyBorder="1" applyAlignment="1">
      <alignment horizontal="center" vertical="center"/>
    </xf>
    <xf numFmtId="164" fontId="17" fillId="10" borderId="17" xfId="3" applyNumberFormat="1" applyFont="1" applyFill="1" applyBorder="1" applyAlignment="1">
      <alignment horizontal="center" vertical="center"/>
    </xf>
    <xf numFmtId="9" fontId="16" fillId="12" borderId="14" xfId="1" applyFont="1" applyFill="1" applyBorder="1" applyAlignment="1">
      <alignment horizontal="center" vertical="center"/>
    </xf>
    <xf numFmtId="9" fontId="16" fillId="10" borderId="17" xfId="1" applyFont="1" applyFill="1" applyBorder="1" applyAlignment="1">
      <alignment horizontal="center" vertical="center"/>
    </xf>
    <xf numFmtId="164" fontId="10" fillId="0" borderId="0" xfId="3" applyNumberFormat="1" applyFont="1" applyFill="1" applyBorder="1" applyAlignment="1">
      <alignment horizontal="center" vertical="center"/>
    </xf>
    <xf numFmtId="164" fontId="13" fillId="12" borderId="15" xfId="3" applyNumberFormat="1" applyFont="1" applyFill="1" applyBorder="1" applyAlignment="1">
      <alignment horizontal="center" vertical="center"/>
    </xf>
    <xf numFmtId="164" fontId="13" fillId="10" borderId="18" xfId="3" quotePrefix="1" applyNumberFormat="1" applyFont="1" applyFill="1" applyBorder="1" applyAlignment="1">
      <alignment horizontal="center" vertical="center" wrapText="1"/>
    </xf>
    <xf numFmtId="164" fontId="13" fillId="3" borderId="18" xfId="3" applyNumberFormat="1" applyFont="1" applyFill="1" applyBorder="1" applyAlignment="1">
      <alignment horizontal="center" vertical="center"/>
    </xf>
    <xf numFmtId="164" fontId="13" fillId="3" borderId="5" xfId="3" applyNumberFormat="1" applyFont="1" applyFill="1" applyBorder="1" applyAlignment="1">
      <alignment horizontal="center" vertical="center"/>
    </xf>
    <xf numFmtId="164" fontId="12" fillId="12" borderId="19" xfId="3" applyNumberFormat="1" applyFont="1" applyFill="1" applyBorder="1" applyAlignment="1">
      <alignment horizontal="center" vertical="center"/>
    </xf>
    <xf numFmtId="164" fontId="12" fillId="10" borderId="20" xfId="3" applyNumberFormat="1" applyFont="1" applyFill="1" applyBorder="1" applyAlignment="1">
      <alignment horizontal="center" vertical="center"/>
    </xf>
    <xf numFmtId="164" fontId="12" fillId="10" borderId="11" xfId="3" applyNumberFormat="1" applyFont="1" applyFill="1" applyBorder="1" applyAlignment="1">
      <alignment horizontal="center" vertical="center"/>
    </xf>
    <xf numFmtId="164" fontId="9" fillId="12" borderId="14" xfId="3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4" fontId="0" fillId="10" borderId="17" xfId="5" applyNumberFormat="1" applyFont="1" applyFill="1" applyBorder="1" applyAlignment="1">
      <alignment horizontal="center" vertical="center"/>
    </xf>
    <xf numFmtId="9" fontId="26" fillId="12" borderId="0" xfId="1" applyFont="1" applyFill="1" applyBorder="1" applyAlignment="1">
      <alignment horizontal="center" vertical="center" wrapText="1"/>
    </xf>
    <xf numFmtId="9" fontId="26" fillId="10" borderId="0" xfId="1" applyFont="1" applyFill="1" applyBorder="1" applyAlignment="1">
      <alignment horizontal="center" vertical="center" wrapText="1"/>
    </xf>
    <xf numFmtId="3" fontId="26" fillId="10" borderId="0" xfId="0" applyNumberFormat="1" applyFont="1" applyFill="1" applyBorder="1" applyAlignment="1">
      <alignment horizontal="center" vertical="center" wrapText="1"/>
    </xf>
    <xf numFmtId="3" fontId="26" fillId="1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9" fontId="36" fillId="0" borderId="0" xfId="1" applyFont="1" applyFill="1" applyBorder="1" applyAlignment="1">
      <alignment horizontal="left" wrapText="1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 wrapText="1"/>
    </xf>
    <xf numFmtId="0" fontId="14" fillId="5" borderId="8" xfId="2" applyFont="1" applyFill="1" applyBorder="1" applyAlignment="1">
      <alignment horizontal="left" vertical="center"/>
    </xf>
    <xf numFmtId="0" fontId="14" fillId="5" borderId="5" xfId="2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center" vertical="center"/>
    </xf>
    <xf numFmtId="0" fontId="38" fillId="12" borderId="0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3" fontId="26" fillId="3" borderId="26" xfId="0" applyNumberFormat="1" applyFont="1" applyFill="1" applyBorder="1" applyAlignment="1">
      <alignment horizontal="center" wrapText="1"/>
    </xf>
    <xf numFmtId="3" fontId="26" fillId="3" borderId="29" xfId="0" applyNumberFormat="1" applyFont="1" applyFill="1" applyBorder="1" applyAlignment="1">
      <alignment horizontal="center" wrapText="1"/>
    </xf>
    <xf numFmtId="3" fontId="26" fillId="3" borderId="3" xfId="0" applyNumberFormat="1" applyFont="1" applyFill="1" applyBorder="1" applyAlignment="1">
      <alignment horizontal="center" wrapText="1"/>
    </xf>
    <xf numFmtId="3" fontId="26" fillId="3" borderId="9" xfId="0" applyNumberFormat="1" applyFont="1" applyFill="1" applyBorder="1" applyAlignment="1">
      <alignment horizontal="center" wrapText="1"/>
    </xf>
    <xf numFmtId="164" fontId="36" fillId="0" borderId="0" xfId="5" applyNumberFormat="1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left" vertical="top" wrapText="1"/>
    </xf>
    <xf numFmtId="0" fontId="15" fillId="0" borderId="27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center" vertical="top" wrapText="1"/>
    </xf>
    <xf numFmtId="0" fontId="25" fillId="9" borderId="3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11" fillId="17" borderId="23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top"/>
    </xf>
    <xf numFmtId="0" fontId="5" fillId="14" borderId="30" xfId="0" applyFont="1" applyFill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/>
    </xf>
    <xf numFmtId="0" fontId="5" fillId="16" borderId="13" xfId="0" applyFont="1" applyFill="1" applyBorder="1" applyAlignment="1">
      <alignment horizontal="center" vertical="top"/>
    </xf>
    <xf numFmtId="0" fontId="5" fillId="16" borderId="30" xfId="0" applyFont="1" applyFill="1" applyBorder="1" applyAlignment="1">
      <alignment horizontal="center" vertical="top"/>
    </xf>
    <xf numFmtId="0" fontId="5" fillId="16" borderId="12" xfId="0" applyFont="1" applyFill="1" applyBorder="1" applyAlignment="1">
      <alignment horizontal="center" vertical="top"/>
    </xf>
    <xf numFmtId="0" fontId="5" fillId="14" borderId="30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11" fillId="5" borderId="9" xfId="0" applyFont="1" applyFill="1" applyBorder="1" applyAlignment="1"/>
    <xf numFmtId="0" fontId="11" fillId="5" borderId="4" xfId="0" applyFont="1" applyFill="1" applyBorder="1" applyAlignment="1"/>
    <xf numFmtId="0" fontId="23" fillId="14" borderId="3" xfId="0" applyFont="1" applyFill="1" applyBorder="1" applyAlignment="1">
      <alignment horizontal="center" vertical="center"/>
    </xf>
    <xf numFmtId="0" fontId="23" fillId="14" borderId="9" xfId="0" applyFon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23" fillId="16" borderId="3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3" fontId="15" fillId="12" borderId="26" xfId="0" applyNumberFormat="1" applyFont="1" applyFill="1" applyBorder="1" applyAlignment="1">
      <alignment horizontal="center" vertical="top" wrapText="1"/>
    </xf>
    <xf numFmtId="3" fontId="15" fillId="12" borderId="29" xfId="0" applyNumberFormat="1" applyFont="1" applyFill="1" applyBorder="1" applyAlignment="1">
      <alignment horizontal="center" vertical="top" wrapText="1"/>
    </xf>
    <xf numFmtId="3" fontId="15" fillId="12" borderId="27" xfId="0" applyNumberFormat="1" applyFont="1" applyFill="1" applyBorder="1" applyAlignment="1">
      <alignment horizontal="center" vertical="top" wrapText="1"/>
    </xf>
    <xf numFmtId="3" fontId="15" fillId="10" borderId="26" xfId="0" applyNumberFormat="1" applyFont="1" applyFill="1" applyBorder="1" applyAlignment="1">
      <alignment horizontal="center" vertical="top" wrapText="1"/>
    </xf>
    <xf numFmtId="3" fontId="15" fillId="10" borderId="29" xfId="0" applyNumberFormat="1" applyFont="1" applyFill="1" applyBorder="1" applyAlignment="1">
      <alignment horizontal="center" vertical="top" wrapText="1"/>
    </xf>
    <xf numFmtId="3" fontId="15" fillId="10" borderId="27" xfId="0" applyNumberFormat="1" applyFont="1" applyFill="1" applyBorder="1" applyAlignment="1">
      <alignment horizontal="center" vertical="top" wrapText="1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  <xf numFmtId="3" fontId="15" fillId="12" borderId="3" xfId="0" applyNumberFormat="1" applyFont="1" applyFill="1" applyBorder="1" applyAlignment="1">
      <alignment horizontal="center" vertical="top" wrapText="1"/>
    </xf>
    <xf numFmtId="3" fontId="15" fillId="12" borderId="9" xfId="0" applyNumberFormat="1" applyFont="1" applyFill="1" applyBorder="1" applyAlignment="1">
      <alignment horizontal="center" vertical="top" wrapText="1"/>
    </xf>
    <xf numFmtId="3" fontId="15" fillId="12" borderId="4" xfId="0" applyNumberFormat="1" applyFont="1" applyFill="1" applyBorder="1" applyAlignment="1">
      <alignment horizontal="center" vertical="top" wrapText="1"/>
    </xf>
    <xf numFmtId="3" fontId="15" fillId="10" borderId="3" xfId="0" applyNumberFormat="1" applyFont="1" applyFill="1" applyBorder="1" applyAlignment="1">
      <alignment horizontal="center" vertical="top" wrapText="1"/>
    </xf>
    <xf numFmtId="3" fontId="15" fillId="10" borderId="9" xfId="0" applyNumberFormat="1" applyFont="1" applyFill="1" applyBorder="1" applyAlignment="1">
      <alignment horizontal="center" vertical="top" wrapText="1"/>
    </xf>
    <xf numFmtId="3" fontId="15" fillId="10" borderId="4" xfId="0" applyNumberFormat="1" applyFont="1" applyFill="1" applyBorder="1" applyAlignment="1">
      <alignment horizontal="center" vertical="top" wrapText="1"/>
    </xf>
    <xf numFmtId="0" fontId="0" fillId="20" borderId="3" xfId="0" applyFont="1" applyFill="1" applyBorder="1" applyAlignment="1">
      <alignment horizontal="left" vertical="center" wrapText="1"/>
    </xf>
    <xf numFmtId="0" fontId="0" fillId="20" borderId="9" xfId="0" applyFont="1" applyFill="1" applyBorder="1" applyAlignment="1">
      <alignment horizontal="left" vertical="center" wrapText="1"/>
    </xf>
    <xf numFmtId="0" fontId="0" fillId="20" borderId="4" xfId="0" applyFont="1" applyFill="1" applyBorder="1" applyAlignment="1">
      <alignment horizontal="left" vertical="center" wrapText="1"/>
    </xf>
    <xf numFmtId="0" fontId="15" fillId="20" borderId="3" xfId="0" applyFont="1" applyFill="1" applyBorder="1" applyAlignment="1">
      <alignment horizontal="left" vertical="center" wrapText="1"/>
    </xf>
    <xf numFmtId="0" fontId="15" fillId="20" borderId="9" xfId="0" applyFont="1" applyFill="1" applyBorder="1" applyAlignment="1">
      <alignment horizontal="left" vertical="center" wrapText="1"/>
    </xf>
    <xf numFmtId="0" fontId="15" fillId="2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5" borderId="3" xfId="0" applyFont="1" applyFill="1" applyBorder="1" applyAlignment="1"/>
    <xf numFmtId="0" fontId="0" fillId="0" borderId="3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1" fillId="18" borderId="0" xfId="0" applyFont="1" applyFill="1" applyAlignment="1">
      <alignment horizontal="left" vertical="center" wrapText="1"/>
    </xf>
    <xf numFmtId="9" fontId="15" fillId="12" borderId="26" xfId="1" applyFont="1" applyFill="1" applyBorder="1" applyAlignment="1">
      <alignment horizontal="center" vertical="top" wrapText="1"/>
    </xf>
    <xf numFmtId="9" fontId="15" fillId="12" borderId="29" xfId="1" applyFont="1" applyFill="1" applyBorder="1" applyAlignment="1">
      <alignment horizontal="center" vertical="top" wrapText="1"/>
    </xf>
    <xf numFmtId="9" fontId="15" fillId="12" borderId="27" xfId="1" applyFont="1" applyFill="1" applyBorder="1" applyAlignment="1">
      <alignment horizontal="center" vertical="top" wrapText="1"/>
    </xf>
    <xf numFmtId="9" fontId="15" fillId="12" borderId="3" xfId="1" applyFont="1" applyFill="1" applyBorder="1" applyAlignment="1">
      <alignment horizontal="center" vertical="center" wrapText="1"/>
    </xf>
    <xf numFmtId="9" fontId="15" fillId="12" borderId="9" xfId="1" applyFont="1" applyFill="1" applyBorder="1" applyAlignment="1">
      <alignment horizontal="center" vertical="center" wrapText="1"/>
    </xf>
    <xf numFmtId="9" fontId="15" fillId="12" borderId="4" xfId="1" applyFont="1" applyFill="1" applyBorder="1" applyAlignment="1">
      <alignment horizontal="center" vertical="center" wrapText="1"/>
    </xf>
    <xf numFmtId="9" fontId="15" fillId="12" borderId="3" xfId="1" applyFont="1" applyFill="1" applyBorder="1" applyAlignment="1">
      <alignment horizontal="center" vertical="top" wrapText="1"/>
    </xf>
    <xf numFmtId="9" fontId="15" fillId="12" borderId="9" xfId="1" applyFont="1" applyFill="1" applyBorder="1" applyAlignment="1">
      <alignment horizontal="center" vertical="top" wrapText="1"/>
    </xf>
    <xf numFmtId="9" fontId="15" fillId="12" borderId="4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0" fillId="22" borderId="3" xfId="0" applyFont="1" applyFill="1" applyBorder="1" applyAlignment="1">
      <alignment horizontal="left" vertical="center" wrapText="1"/>
    </xf>
    <xf numFmtId="0" fontId="0" fillId="22" borderId="9" xfId="0" applyFont="1" applyFill="1" applyBorder="1" applyAlignment="1">
      <alignment horizontal="left" vertical="center" wrapText="1"/>
    </xf>
    <xf numFmtId="0" fontId="0" fillId="22" borderId="28" xfId="0" applyFont="1" applyFill="1" applyBorder="1" applyAlignment="1">
      <alignment horizontal="left" vertical="center" wrapText="1"/>
    </xf>
  </cellXfs>
  <cellStyles count="113">
    <cellStyle name="Comma" xfId="5" builtinId="3"/>
    <cellStyle name="Comma 2" xfId="3"/>
    <cellStyle name="Comma 3" xfId="11"/>
    <cellStyle name="Currency 2" xfId="10"/>
    <cellStyle name="Followed Hyperlink" xfId="8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7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  <cellStyle name="Normal 2" xfId="2"/>
    <cellStyle name="Normal 3" xfId="6"/>
    <cellStyle name="Normal 4" xfId="9"/>
    <cellStyle name="Percent" xfId="1" builtinId="5"/>
    <cellStyle name="Percent 2" xfId="4"/>
    <cellStyle name="Percent 3" xfId="12"/>
  </cellStyles>
  <dxfs count="0"/>
  <tableStyles count="0" defaultTableStyle="TableStyleMedium2" defaultPivotStyle="PivotStyleLight16"/>
  <colors>
    <mruColors>
      <color rgb="FFCEE1F2"/>
      <color rgb="FFF8CBBE"/>
      <color rgb="FFFCE4C2"/>
      <color rgb="FFFCE4EB"/>
      <color rgb="FFFFFFDC"/>
      <color rgb="FFFFFFEC"/>
      <color rgb="FFFFFFC8"/>
      <color rgb="FFFFFFD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5" workbookViewId="0">
      <selection activeCell="A28" sqref="A28"/>
    </sheetView>
  </sheetViews>
  <sheetFormatPr defaultColWidth="8.6640625" defaultRowHeight="14.4"/>
  <cols>
    <col min="1" max="1" width="111.33203125" customWidth="1"/>
  </cols>
  <sheetData>
    <row r="1" spans="1:1" ht="28.8">
      <c r="A1" s="8" t="s">
        <v>52</v>
      </c>
    </row>
    <row r="2" spans="1:1">
      <c r="A2" s="1"/>
    </row>
    <row r="3" spans="1:1">
      <c r="A3" s="9" t="s">
        <v>53</v>
      </c>
    </row>
    <row r="4" spans="1:1">
      <c r="A4" s="9" t="s">
        <v>54</v>
      </c>
    </row>
    <row r="5" spans="1:1">
      <c r="A5" s="9" t="s">
        <v>55</v>
      </c>
    </row>
    <row r="6" spans="1:1" ht="28.8">
      <c r="A6" s="9" t="s">
        <v>56</v>
      </c>
    </row>
    <row r="7" spans="1:1">
      <c r="A7" s="9" t="s">
        <v>61</v>
      </c>
    </row>
    <row r="8" spans="1:1">
      <c r="A8" s="9" t="s">
        <v>60</v>
      </c>
    </row>
    <row r="9" spans="1:1">
      <c r="A9" s="9"/>
    </row>
    <row r="14" spans="1:1" ht="15" customHeight="1"/>
    <row r="17" ht="15" customHeight="1"/>
    <row r="18" ht="15" customHeight="1"/>
    <row r="19" ht="1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opLeftCell="A4" zoomScale="117" workbookViewId="0">
      <selection activeCell="D1" sqref="D1"/>
    </sheetView>
  </sheetViews>
  <sheetFormatPr defaultColWidth="8.6640625" defaultRowHeight="14.4"/>
  <cols>
    <col min="1" max="1" width="25.109375" style="93" customWidth="1"/>
    <col min="2" max="2" width="38.77734375" style="94" customWidth="1"/>
    <col min="3" max="3" width="17.33203125" style="94" customWidth="1"/>
    <col min="4" max="4" width="15.44140625" style="94" customWidth="1"/>
    <col min="5" max="5" width="16" style="94" customWidth="1"/>
    <col min="6" max="8" width="17.6640625" style="94" customWidth="1"/>
    <col min="9" max="9" width="7.44140625" style="94" bestFit="1" customWidth="1"/>
    <col min="10" max="16384" width="8.6640625" style="94"/>
  </cols>
  <sheetData>
    <row r="1" spans="1:6" ht="21">
      <c r="A1" s="163" t="s">
        <v>62</v>
      </c>
      <c r="B1" s="162" t="s">
        <v>173</v>
      </c>
      <c r="C1" s="176"/>
    </row>
    <row r="2" spans="1:6" ht="21">
      <c r="A2" s="163"/>
      <c r="B2" s="162"/>
      <c r="C2" s="177"/>
    </row>
    <row r="3" spans="1:6">
      <c r="A3" s="164" t="s">
        <v>57</v>
      </c>
      <c r="B3" s="165" t="s">
        <v>168</v>
      </c>
      <c r="C3" s="177"/>
    </row>
    <row r="4" spans="1:6">
      <c r="A4" s="166" t="s">
        <v>58</v>
      </c>
      <c r="B4" s="167" t="s">
        <v>169</v>
      </c>
      <c r="C4" s="177"/>
    </row>
    <row r="5" spans="1:6" ht="27.6">
      <c r="A5" s="166" t="s">
        <v>59</v>
      </c>
      <c r="B5" s="161" t="s">
        <v>172</v>
      </c>
      <c r="C5" s="177"/>
    </row>
    <row r="6" spans="1:6" ht="21">
      <c r="A6" s="168"/>
      <c r="B6" s="7"/>
      <c r="C6" s="177"/>
    </row>
    <row r="7" spans="1:6" ht="21">
      <c r="A7" s="209" t="s">
        <v>10</v>
      </c>
      <c r="B7" s="210"/>
      <c r="C7" s="178">
        <v>2017</v>
      </c>
      <c r="D7" s="179">
        <v>2018</v>
      </c>
      <c r="E7" s="180">
        <v>2019</v>
      </c>
      <c r="F7" s="181">
        <v>2020</v>
      </c>
    </row>
    <row r="8" spans="1:6" ht="18">
      <c r="A8" s="207"/>
      <c r="B8" s="169" t="s">
        <v>174</v>
      </c>
      <c r="C8" s="182">
        <v>280000000</v>
      </c>
      <c r="D8" s="183">
        <v>280000000</v>
      </c>
      <c r="E8" s="197" t="s">
        <v>40</v>
      </c>
      <c r="F8" s="198" t="s">
        <v>41</v>
      </c>
    </row>
    <row r="9" spans="1:6" ht="18">
      <c r="A9" s="207"/>
      <c r="B9" s="162" t="s">
        <v>26</v>
      </c>
      <c r="C9" s="184">
        <v>0.38214285714285712</v>
      </c>
      <c r="D9" s="185">
        <v>0.28928571428571431</v>
      </c>
      <c r="E9" s="197" t="s">
        <v>40</v>
      </c>
      <c r="F9" s="198" t="s">
        <v>41</v>
      </c>
    </row>
    <row r="10" spans="1:6" ht="18">
      <c r="A10" s="207"/>
      <c r="B10" s="162" t="s">
        <v>27</v>
      </c>
      <c r="C10" s="184">
        <v>0.61785714285714288</v>
      </c>
      <c r="D10" s="185">
        <v>0.71071428571428574</v>
      </c>
      <c r="E10" s="197" t="s">
        <v>40</v>
      </c>
      <c r="F10" s="198" t="s">
        <v>41</v>
      </c>
    </row>
    <row r="11" spans="1:6" ht="18">
      <c r="A11" s="7"/>
      <c r="B11" s="170"/>
      <c r="C11" s="186"/>
    </row>
    <row r="12" spans="1:6" ht="39" customHeight="1">
      <c r="A12" s="171"/>
      <c r="B12" s="171" t="s">
        <v>34</v>
      </c>
      <c r="C12" s="187" t="s">
        <v>36</v>
      </c>
      <c r="D12" s="188" t="s">
        <v>39</v>
      </c>
      <c r="E12" s="189" t="s">
        <v>38</v>
      </c>
      <c r="F12" s="190" t="s">
        <v>37</v>
      </c>
    </row>
    <row r="13" spans="1:6" ht="15.6">
      <c r="A13" s="172" t="s">
        <v>29</v>
      </c>
      <c r="B13" s="173">
        <f>SUM(B14:B17)</f>
        <v>3740498.5599999996</v>
      </c>
      <c r="C13" s="191">
        <f>SUM(C14:C17)</f>
        <v>1959428.0959999999</v>
      </c>
      <c r="D13" s="192" t="s">
        <v>176</v>
      </c>
      <c r="E13" s="192" t="s">
        <v>40</v>
      </c>
      <c r="F13" s="193" t="s">
        <v>41</v>
      </c>
    </row>
    <row r="14" spans="1:6">
      <c r="A14" s="162" t="s">
        <v>33</v>
      </c>
      <c r="B14" s="174">
        <v>960000</v>
      </c>
      <c r="C14" s="194">
        <v>768000</v>
      </c>
      <c r="D14" s="199" t="s">
        <v>40</v>
      </c>
      <c r="E14" s="197" t="s">
        <v>40</v>
      </c>
      <c r="F14" s="198" t="s">
        <v>41</v>
      </c>
    </row>
    <row r="15" spans="1:6">
      <c r="A15" s="162" t="s">
        <v>32</v>
      </c>
      <c r="B15" s="174">
        <v>2582426.88</v>
      </c>
      <c r="C15" s="194">
        <v>1032970.752</v>
      </c>
      <c r="D15" s="199" t="s">
        <v>40</v>
      </c>
      <c r="E15" s="197" t="s">
        <v>40</v>
      </c>
      <c r="F15" s="198" t="s">
        <v>41</v>
      </c>
    </row>
    <row r="16" spans="1:6">
      <c r="A16" s="162" t="s">
        <v>31</v>
      </c>
      <c r="B16" s="174">
        <v>20161.28</v>
      </c>
      <c r="C16" s="194">
        <v>16129.023999999999</v>
      </c>
      <c r="D16" s="199" t="s">
        <v>40</v>
      </c>
      <c r="E16" s="197" t="s">
        <v>40</v>
      </c>
      <c r="F16" s="198" t="s">
        <v>41</v>
      </c>
    </row>
    <row r="17" spans="1:8">
      <c r="A17" s="162" t="s">
        <v>30</v>
      </c>
      <c r="B17" s="174">
        <v>177910.39999999999</v>
      </c>
      <c r="C17" s="194">
        <v>142328.32000000001</v>
      </c>
      <c r="D17" s="199" t="s">
        <v>40</v>
      </c>
      <c r="E17" s="197" t="s">
        <v>40</v>
      </c>
      <c r="F17" s="198" t="s">
        <v>41</v>
      </c>
    </row>
    <row r="18" spans="1:8" ht="55.2">
      <c r="A18" s="162" t="s">
        <v>50</v>
      </c>
      <c r="B18" s="175" t="s">
        <v>170</v>
      </c>
      <c r="C18" s="194">
        <v>0</v>
      </c>
      <c r="D18" s="199" t="s">
        <v>40</v>
      </c>
      <c r="E18" s="197" t="s">
        <v>40</v>
      </c>
      <c r="F18" s="198" t="s">
        <v>41</v>
      </c>
    </row>
    <row r="19" spans="1:8" ht="15.6">
      <c r="A19" s="195"/>
      <c r="B19" s="196"/>
    </row>
    <row r="20" spans="1:8" ht="15.6">
      <c r="A20" s="195"/>
      <c r="B20" s="196"/>
    </row>
    <row r="21" spans="1:8" s="204" customFormat="1" ht="15.6">
      <c r="A21" s="211"/>
      <c r="B21" s="211"/>
      <c r="C21" s="212">
        <v>2017</v>
      </c>
      <c r="D21" s="212"/>
      <c r="E21" s="212"/>
      <c r="F21" s="213">
        <v>2018</v>
      </c>
      <c r="G21" s="213"/>
      <c r="H21" s="213"/>
    </row>
    <row r="22" spans="1:8" s="204" customFormat="1" ht="15.6">
      <c r="A22" s="211"/>
      <c r="B22" s="211"/>
      <c r="C22" s="205" t="s">
        <v>10</v>
      </c>
      <c r="D22" s="205" t="s">
        <v>26</v>
      </c>
      <c r="E22" s="205" t="s">
        <v>27</v>
      </c>
      <c r="F22" s="205" t="s">
        <v>51</v>
      </c>
      <c r="G22" s="205" t="s">
        <v>26</v>
      </c>
      <c r="H22" s="205" t="s">
        <v>27</v>
      </c>
    </row>
    <row r="23" spans="1:8" s="204" customFormat="1" ht="36" customHeight="1">
      <c r="A23" s="214" t="s">
        <v>175</v>
      </c>
      <c r="B23" s="214"/>
      <c r="C23" s="214"/>
      <c r="D23" s="214"/>
      <c r="E23" s="214"/>
      <c r="F23" s="214"/>
      <c r="G23" s="214"/>
      <c r="H23" s="214"/>
    </row>
    <row r="24" spans="1:8" ht="43.8" customHeight="1">
      <c r="A24" s="208" t="s">
        <v>81</v>
      </c>
      <c r="B24" s="208"/>
      <c r="C24" s="203">
        <v>20000000</v>
      </c>
      <c r="D24" s="200">
        <v>0.1</v>
      </c>
      <c r="E24" s="200">
        <v>0.9</v>
      </c>
      <c r="F24" s="202">
        <v>20000000</v>
      </c>
      <c r="G24" s="201">
        <v>0.1</v>
      </c>
      <c r="H24" s="201">
        <v>0.9</v>
      </c>
    </row>
    <row r="25" spans="1:8" ht="46.2" customHeight="1">
      <c r="A25" s="208" t="s">
        <v>171</v>
      </c>
      <c r="B25" s="208"/>
      <c r="C25" s="203">
        <v>250000000</v>
      </c>
      <c r="D25" s="200">
        <v>0.4</v>
      </c>
      <c r="E25" s="200">
        <v>0.6</v>
      </c>
      <c r="F25" s="202">
        <v>250000000</v>
      </c>
      <c r="G25" s="201">
        <v>0.3</v>
      </c>
      <c r="H25" s="201">
        <v>0.7</v>
      </c>
    </row>
    <row r="26" spans="1:8" ht="40.799999999999997" customHeight="1">
      <c r="A26" s="208" t="s">
        <v>121</v>
      </c>
      <c r="B26" s="208"/>
      <c r="C26" s="203">
        <v>10000000</v>
      </c>
      <c r="D26" s="200">
        <v>0.5</v>
      </c>
      <c r="E26" s="200">
        <v>0.5</v>
      </c>
      <c r="F26" s="202">
        <v>10000000</v>
      </c>
      <c r="G26" s="201">
        <v>0.4</v>
      </c>
      <c r="H26" s="201">
        <v>0.6</v>
      </c>
    </row>
  </sheetData>
  <mergeCells count="8">
    <mergeCell ref="C21:E21"/>
    <mergeCell ref="F21:H21"/>
    <mergeCell ref="A23:H23"/>
    <mergeCell ref="A24:B24"/>
    <mergeCell ref="A26:B26"/>
    <mergeCell ref="A25:B25"/>
    <mergeCell ref="A7:B7"/>
    <mergeCell ref="A21:B22"/>
  </mergeCells>
  <pageMargins left="0.7" right="0.7" top="0.75" bottom="0.75" header="0.3" footer="0.3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81"/>
  <sheetViews>
    <sheetView showGridLines="0" tabSelected="1" zoomScale="108" zoomScaleNormal="110" zoomScalePageLayoutView="110" workbookViewId="0">
      <selection sqref="A1:S1"/>
    </sheetView>
  </sheetViews>
  <sheetFormatPr defaultColWidth="9.109375" defaultRowHeight="14.4" outlineLevelRow="1"/>
  <cols>
    <col min="1" max="1" width="12.33203125" customWidth="1"/>
    <col min="2" max="2" width="43.109375" customWidth="1"/>
    <col min="3" max="3" width="18.6640625" customWidth="1"/>
    <col min="4" max="5" width="19.44140625" customWidth="1"/>
    <col min="6" max="7" width="10.33203125" customWidth="1"/>
    <col min="8" max="19" width="9.44140625" customWidth="1"/>
    <col min="20" max="20" width="8.33203125" customWidth="1"/>
    <col min="21" max="21" width="8" style="94" customWidth="1"/>
    <col min="22" max="61" width="7.109375" style="94" customWidth="1"/>
    <col min="62" max="62" width="6.33203125" customWidth="1"/>
  </cols>
  <sheetData>
    <row r="1" spans="1:62" ht="52.95" customHeight="1">
      <c r="A1" s="215" t="s">
        <v>110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3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3"/>
      <c r="BC1" s="93"/>
      <c r="BD1" s="93"/>
      <c r="BE1" s="93"/>
    </row>
    <row r="2" spans="1:62" ht="25.2" customHeight="1">
      <c r="A2" s="82" t="s">
        <v>68</v>
      </c>
      <c r="B2" s="66"/>
      <c r="C2" s="66"/>
      <c r="D2" s="66"/>
      <c r="E2" s="66"/>
      <c r="F2" s="66"/>
      <c r="G2" s="83"/>
      <c r="H2" s="216" t="s">
        <v>5</v>
      </c>
      <c r="I2" s="217"/>
      <c r="J2" s="218"/>
      <c r="K2" s="219" t="s">
        <v>31</v>
      </c>
      <c r="L2" s="220"/>
      <c r="M2" s="221"/>
      <c r="N2" s="216" t="s">
        <v>30</v>
      </c>
      <c r="O2" s="217"/>
      <c r="P2" s="218"/>
      <c r="Q2" s="219" t="s">
        <v>6</v>
      </c>
      <c r="R2" s="220"/>
      <c r="S2" s="221"/>
      <c r="T2" s="19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</row>
    <row r="3" spans="1:62" ht="33" customHeight="1" thickBot="1">
      <c r="A3" s="80" t="s">
        <v>7</v>
      </c>
      <c r="B3" s="13" t="s">
        <v>8</v>
      </c>
      <c r="C3" s="14" t="s">
        <v>4</v>
      </c>
      <c r="D3" s="222" t="s">
        <v>35</v>
      </c>
      <c r="E3" s="223"/>
      <c r="F3" s="14" t="s">
        <v>11</v>
      </c>
      <c r="G3" s="14" t="s">
        <v>0</v>
      </c>
      <c r="H3" s="84" t="s">
        <v>1</v>
      </c>
      <c r="I3" s="12" t="s">
        <v>43</v>
      </c>
      <c r="J3" s="17" t="s">
        <v>63</v>
      </c>
      <c r="K3" s="84" t="s">
        <v>1</v>
      </c>
      <c r="L3" s="12" t="s">
        <v>43</v>
      </c>
      <c r="M3" s="17" t="s">
        <v>63</v>
      </c>
      <c r="N3" s="84" t="s">
        <v>1</v>
      </c>
      <c r="O3" s="12" t="s">
        <v>43</v>
      </c>
      <c r="P3" s="17" t="s">
        <v>63</v>
      </c>
      <c r="Q3" s="84" t="s">
        <v>1</v>
      </c>
      <c r="R3" s="12" t="s">
        <v>43</v>
      </c>
      <c r="S3" s="17" t="s">
        <v>63</v>
      </c>
      <c r="T3" s="19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</row>
    <row r="4" spans="1:62" s="118" customFormat="1" ht="30" customHeight="1">
      <c r="A4" s="4" t="s">
        <v>19</v>
      </c>
      <c r="B4" s="4" t="s">
        <v>166</v>
      </c>
      <c r="C4" s="4"/>
      <c r="D4" s="229" t="s">
        <v>76</v>
      </c>
      <c r="E4" s="230"/>
      <c r="F4" s="4" t="s">
        <v>22</v>
      </c>
      <c r="G4" s="4" t="s">
        <v>69</v>
      </c>
      <c r="H4" s="85">
        <v>0.36</v>
      </c>
      <c r="I4" s="113">
        <f>H4+5%</f>
        <v>0.41</v>
      </c>
      <c r="J4" s="114">
        <f>H4+10%</f>
        <v>0.45999999999999996</v>
      </c>
      <c r="K4" s="85">
        <v>0.36</v>
      </c>
      <c r="L4" s="113">
        <f>K4+5%</f>
        <v>0.41</v>
      </c>
      <c r="M4" s="114">
        <f>K4+10%</f>
        <v>0.45999999999999996</v>
      </c>
      <c r="N4" s="85">
        <v>0.36</v>
      </c>
      <c r="O4" s="113">
        <f>N4+5%</f>
        <v>0.41</v>
      </c>
      <c r="P4" s="114">
        <f>N4+10%</f>
        <v>0.45999999999999996</v>
      </c>
      <c r="Q4" s="85">
        <v>0.36</v>
      </c>
      <c r="R4" s="113">
        <f>Q4+5%</f>
        <v>0.41</v>
      </c>
      <c r="S4" s="114">
        <f>Q4+10%</f>
        <v>0.45999999999999996</v>
      </c>
      <c r="T4" s="115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7"/>
      <c r="BD4" s="117"/>
      <c r="BE4" s="117"/>
      <c r="BF4" s="117"/>
      <c r="BG4" s="117"/>
      <c r="BH4" s="117"/>
      <c r="BI4" s="117"/>
    </row>
    <row r="5" spans="1:62" s="118" customFormat="1" ht="48" customHeight="1">
      <c r="A5" s="5" t="s">
        <v>20</v>
      </c>
      <c r="B5" s="4" t="s">
        <v>160</v>
      </c>
      <c r="C5" s="4"/>
      <c r="D5" s="231" t="s">
        <v>154</v>
      </c>
      <c r="E5" s="232"/>
      <c r="F5" s="4" t="s">
        <v>22</v>
      </c>
      <c r="G5" s="4" t="s">
        <v>69</v>
      </c>
      <c r="H5" s="87">
        <v>0</v>
      </c>
      <c r="I5" s="119" t="s">
        <v>156</v>
      </c>
      <c r="J5" s="120" t="s">
        <v>155</v>
      </c>
      <c r="K5" s="87">
        <v>0</v>
      </c>
      <c r="L5" s="119" t="s">
        <v>157</v>
      </c>
      <c r="M5" s="120" t="s">
        <v>158</v>
      </c>
      <c r="N5" s="87">
        <v>0</v>
      </c>
      <c r="O5" s="119" t="s">
        <v>157</v>
      </c>
      <c r="P5" s="120" t="s">
        <v>158</v>
      </c>
      <c r="Q5" s="87">
        <v>0</v>
      </c>
      <c r="R5" s="119" t="s">
        <v>157</v>
      </c>
      <c r="S5" s="120" t="s">
        <v>158</v>
      </c>
      <c r="T5" s="115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7"/>
      <c r="BD5" s="117"/>
      <c r="BE5" s="117"/>
      <c r="BF5" s="117"/>
      <c r="BG5" s="117"/>
      <c r="BH5" s="117"/>
      <c r="BI5" s="117"/>
    </row>
    <row r="6" spans="1:62" s="118" customFormat="1" ht="48" customHeight="1">
      <c r="A6" s="5" t="s">
        <v>21</v>
      </c>
      <c r="B6" s="4" t="s">
        <v>167</v>
      </c>
      <c r="C6" s="4" t="s">
        <v>138</v>
      </c>
      <c r="D6" s="231" t="s">
        <v>100</v>
      </c>
      <c r="E6" s="232"/>
      <c r="F6" s="4" t="s">
        <v>22</v>
      </c>
      <c r="G6" s="4" t="s">
        <v>69</v>
      </c>
      <c r="H6" s="85">
        <v>0</v>
      </c>
      <c r="I6" s="78" t="s">
        <v>136</v>
      </c>
      <c r="J6" s="86" t="s">
        <v>137</v>
      </c>
      <c r="K6" s="85">
        <v>0</v>
      </c>
      <c r="L6" s="78" t="s">
        <v>136</v>
      </c>
      <c r="M6" s="86" t="s">
        <v>137</v>
      </c>
      <c r="N6" s="85">
        <v>0</v>
      </c>
      <c r="O6" s="78" t="s">
        <v>136</v>
      </c>
      <c r="P6" s="86" t="s">
        <v>137</v>
      </c>
      <c r="Q6" s="85">
        <v>0</v>
      </c>
      <c r="R6" s="78" t="s">
        <v>136</v>
      </c>
      <c r="S6" s="86" t="s">
        <v>137</v>
      </c>
      <c r="T6" s="115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7"/>
      <c r="BD6" s="117"/>
      <c r="BE6" s="117"/>
      <c r="BF6" s="117"/>
      <c r="BG6" s="117"/>
      <c r="BH6" s="117"/>
      <c r="BI6" s="117"/>
    </row>
    <row r="7" spans="1:62" s="1" customFormat="1" ht="27" customHeight="1">
      <c r="A7" s="3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3"/>
      <c r="Q7" s="3"/>
      <c r="R7" s="3"/>
      <c r="S7" s="3"/>
      <c r="T7" s="3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95"/>
      <c r="BG7" s="95"/>
      <c r="BH7" s="95"/>
      <c r="BI7" s="95"/>
    </row>
    <row r="8" spans="1:62" s="1" customFormat="1" ht="51" customHeight="1">
      <c r="A8" s="233" t="s">
        <v>81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2"/>
      <c r="S8" s="22"/>
      <c r="T8" s="22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88"/>
      <c r="BG8" s="88"/>
      <c r="BH8" s="88"/>
      <c r="BI8" s="88"/>
    </row>
    <row r="9" spans="1:62" s="6" customFormat="1" ht="27.75" customHeight="1">
      <c r="A9" s="26"/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2"/>
      <c r="Q9" s="22"/>
      <c r="R9" s="22"/>
      <c r="S9" s="22"/>
      <c r="T9" s="22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</row>
    <row r="10" spans="1:62" s="1" customFormat="1" ht="24" outlineLevel="1" thickBot="1">
      <c r="A10" s="19"/>
      <c r="B10" s="28" t="s">
        <v>10</v>
      </c>
      <c r="C10" s="29" t="s">
        <v>49</v>
      </c>
      <c r="D10" s="30">
        <v>2018</v>
      </c>
      <c r="E10" s="31">
        <v>2019</v>
      </c>
      <c r="F10" s="234">
        <v>2020</v>
      </c>
      <c r="G10" s="235"/>
      <c r="H10" s="24"/>
      <c r="I10" s="24"/>
      <c r="J10" s="24"/>
      <c r="K10" s="24"/>
      <c r="L10" s="24"/>
      <c r="M10" s="24"/>
      <c r="N10" s="3"/>
      <c r="O10" s="3"/>
      <c r="P10" s="3"/>
      <c r="Q10" s="236"/>
      <c r="R10" s="236"/>
      <c r="S10" s="236"/>
      <c r="T10" s="3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</row>
    <row r="11" spans="1:62" s="1" customFormat="1" ht="23.7" customHeight="1" outlineLevel="1">
      <c r="A11" s="3"/>
      <c r="B11" s="32" t="s">
        <v>28</v>
      </c>
      <c r="C11" s="33">
        <v>20000000</v>
      </c>
      <c r="D11" s="34">
        <v>20000000</v>
      </c>
      <c r="E11" s="35" t="s">
        <v>44</v>
      </c>
      <c r="F11" s="224" t="s">
        <v>45</v>
      </c>
      <c r="G11" s="225"/>
      <c r="H11" s="24"/>
      <c r="I11" s="24"/>
      <c r="J11" s="24"/>
      <c r="K11" s="24"/>
      <c r="L11" s="24"/>
      <c r="M11" s="24"/>
      <c r="N11" s="3"/>
      <c r="O11" s="3"/>
      <c r="P11" s="159"/>
      <c r="Q11" s="159"/>
      <c r="R11" s="159"/>
      <c r="S11" s="159"/>
      <c r="T11" s="3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</row>
    <row r="12" spans="1:62" s="118" customFormat="1" ht="23.7" customHeight="1" outlineLevel="1">
      <c r="A12" s="121"/>
      <c r="B12" s="36" t="s">
        <v>26</v>
      </c>
      <c r="C12" s="37">
        <v>0.1</v>
      </c>
      <c r="D12" s="38">
        <v>0.1</v>
      </c>
      <c r="E12" s="39" t="s">
        <v>44</v>
      </c>
      <c r="F12" s="226" t="s">
        <v>45</v>
      </c>
      <c r="G12" s="227"/>
      <c r="H12" s="228"/>
      <c r="I12" s="228"/>
      <c r="J12" s="122"/>
      <c r="K12" s="122"/>
      <c r="L12" s="228"/>
      <c r="M12" s="228"/>
      <c r="N12" s="206"/>
      <c r="O12" s="122"/>
      <c r="P12" s="122"/>
      <c r="Q12" s="115"/>
      <c r="R12" s="115"/>
      <c r="S12" s="115"/>
      <c r="T12" s="123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</row>
    <row r="13" spans="1:62" s="118" customFormat="1" ht="23.7" customHeight="1" outlineLevel="1">
      <c r="A13" s="121"/>
      <c r="B13" s="36" t="s">
        <v>27</v>
      </c>
      <c r="C13" s="37">
        <v>0.9</v>
      </c>
      <c r="D13" s="38">
        <v>0.9</v>
      </c>
      <c r="E13" s="39" t="s">
        <v>44</v>
      </c>
      <c r="F13" s="226" t="s">
        <v>45</v>
      </c>
      <c r="G13" s="227"/>
      <c r="H13" s="228"/>
      <c r="I13" s="228"/>
      <c r="J13" s="122"/>
      <c r="K13" s="122"/>
      <c r="L13" s="228"/>
      <c r="M13" s="228"/>
      <c r="N13" s="206"/>
      <c r="O13" s="122"/>
      <c r="P13" s="122"/>
      <c r="Q13" s="115"/>
      <c r="R13" s="115"/>
      <c r="S13" s="115"/>
      <c r="T13" s="123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</row>
    <row r="14" spans="1:62" s="1" customFormat="1" ht="19.5" customHeight="1" outlineLevel="1">
      <c r="A14" s="19"/>
      <c r="B14" s="2"/>
      <c r="C14" s="2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3"/>
      <c r="R14" s="3"/>
      <c r="S14" s="3"/>
      <c r="T14" s="3"/>
      <c r="U14" s="91" t="s">
        <v>46</v>
      </c>
      <c r="V14" s="88"/>
      <c r="W14" s="89"/>
      <c r="X14" s="89"/>
      <c r="Y14" s="89"/>
      <c r="Z14" s="89"/>
      <c r="AA14" s="89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</row>
    <row r="15" spans="1:62" ht="21" outlineLevel="1">
      <c r="A15" s="249" t="s">
        <v>68</v>
      </c>
      <c r="B15" s="249"/>
      <c r="C15" s="249"/>
      <c r="D15" s="249"/>
      <c r="E15" s="249"/>
      <c r="F15" s="249"/>
      <c r="G15" s="250"/>
      <c r="H15" s="251" t="s">
        <v>42</v>
      </c>
      <c r="I15" s="252"/>
      <c r="J15" s="252"/>
      <c r="K15" s="252"/>
      <c r="L15" s="252"/>
      <c r="M15" s="253"/>
      <c r="N15" s="254" t="s">
        <v>48</v>
      </c>
      <c r="O15" s="255"/>
      <c r="P15" s="255"/>
      <c r="Q15" s="255"/>
      <c r="R15" s="256"/>
      <c r="S15" s="19"/>
      <c r="T15" s="19"/>
      <c r="U15" s="93"/>
      <c r="V15" s="93"/>
      <c r="W15" s="238" t="s">
        <v>12</v>
      </c>
      <c r="X15" s="238"/>
      <c r="Y15" s="238"/>
      <c r="Z15" s="238"/>
      <c r="AA15" s="239"/>
      <c r="AB15" s="237" t="s">
        <v>17</v>
      </c>
      <c r="AC15" s="238"/>
      <c r="AD15" s="238"/>
      <c r="AE15" s="238"/>
      <c r="AF15" s="239"/>
      <c r="AG15" s="237" t="s">
        <v>25</v>
      </c>
      <c r="AH15" s="238"/>
      <c r="AI15" s="238"/>
      <c r="AJ15" s="238"/>
      <c r="AK15" s="239"/>
      <c r="AL15" s="237" t="s">
        <v>14</v>
      </c>
      <c r="AM15" s="238"/>
      <c r="AN15" s="238"/>
      <c r="AO15" s="238"/>
      <c r="AP15" s="239"/>
      <c r="AQ15" s="237" t="s">
        <v>15</v>
      </c>
      <c r="AR15" s="238"/>
      <c r="AS15" s="238"/>
      <c r="AT15" s="238"/>
      <c r="AU15" s="239"/>
      <c r="AV15" s="237" t="s">
        <v>13</v>
      </c>
      <c r="AW15" s="238"/>
      <c r="AX15" s="238"/>
      <c r="AY15" s="238"/>
      <c r="AZ15" s="239"/>
      <c r="BA15" s="237" t="s">
        <v>18</v>
      </c>
      <c r="BB15" s="238"/>
      <c r="BC15" s="238"/>
      <c r="BD15" s="238"/>
      <c r="BE15" s="239"/>
      <c r="BF15" s="237" t="s">
        <v>16</v>
      </c>
      <c r="BG15" s="238"/>
      <c r="BH15" s="238"/>
      <c r="BI15" s="238"/>
      <c r="BJ15" s="239"/>
    </row>
    <row r="16" spans="1:62" ht="29.7" customHeight="1" outlineLevel="1" thickBot="1">
      <c r="A16" s="41" t="s">
        <v>7</v>
      </c>
      <c r="B16" s="13" t="s">
        <v>9</v>
      </c>
      <c r="C16" s="14" t="s">
        <v>4</v>
      </c>
      <c r="D16" s="222" t="s">
        <v>65</v>
      </c>
      <c r="E16" s="223"/>
      <c r="F16" s="14" t="s">
        <v>11</v>
      </c>
      <c r="G16" s="14" t="s">
        <v>0</v>
      </c>
      <c r="H16" s="65" t="s">
        <v>1</v>
      </c>
      <c r="I16" s="240" t="s">
        <v>47</v>
      </c>
      <c r="J16" s="241"/>
      <c r="K16" s="241"/>
      <c r="L16" s="241"/>
      <c r="M16" s="242"/>
      <c r="N16" s="243" t="s">
        <v>47</v>
      </c>
      <c r="O16" s="244"/>
      <c r="P16" s="244"/>
      <c r="Q16" s="244"/>
      <c r="R16" s="245"/>
      <c r="S16" s="19"/>
      <c r="T16" s="19"/>
      <c r="U16" s="93"/>
      <c r="V16" s="93"/>
      <c r="W16" s="246" t="s">
        <v>47</v>
      </c>
      <c r="X16" s="246"/>
      <c r="Y16" s="246"/>
      <c r="Z16" s="246"/>
      <c r="AA16" s="246"/>
      <c r="AB16" s="246"/>
      <c r="AC16" s="246"/>
      <c r="AD16" s="246"/>
      <c r="AE16" s="246"/>
      <c r="AF16" s="247"/>
      <c r="AG16" s="248" t="s">
        <v>47</v>
      </c>
      <c r="AH16" s="246"/>
      <c r="AI16" s="246"/>
      <c r="AJ16" s="246"/>
      <c r="AK16" s="246"/>
      <c r="AL16" s="246"/>
      <c r="AM16" s="246"/>
      <c r="AN16" s="246"/>
      <c r="AO16" s="246"/>
      <c r="AP16" s="247"/>
      <c r="AQ16" s="248" t="s">
        <v>47</v>
      </c>
      <c r="AR16" s="246"/>
      <c r="AS16" s="246"/>
      <c r="AT16" s="246"/>
      <c r="AU16" s="246"/>
      <c r="AV16" s="246"/>
      <c r="AW16" s="246"/>
      <c r="AX16" s="246"/>
      <c r="AY16" s="246"/>
      <c r="AZ16" s="247"/>
      <c r="BA16" s="248" t="s">
        <v>47</v>
      </c>
      <c r="BB16" s="246"/>
      <c r="BC16" s="246"/>
      <c r="BD16" s="246"/>
      <c r="BE16" s="246"/>
      <c r="BF16" s="246"/>
      <c r="BG16" s="246"/>
      <c r="BH16" s="246"/>
      <c r="BI16" s="246"/>
      <c r="BJ16" s="247"/>
    </row>
    <row r="17" spans="1:62" s="128" customFormat="1" outlineLevel="1">
      <c r="A17" s="124" t="s">
        <v>19</v>
      </c>
      <c r="B17" s="124" t="s">
        <v>106</v>
      </c>
      <c r="C17" s="124"/>
      <c r="D17" s="229"/>
      <c r="E17" s="230"/>
      <c r="F17" s="124" t="s">
        <v>89</v>
      </c>
      <c r="G17" s="5" t="s">
        <v>90</v>
      </c>
      <c r="H17" s="125"/>
      <c r="I17" s="257" t="s">
        <v>102</v>
      </c>
      <c r="J17" s="258"/>
      <c r="K17" s="258"/>
      <c r="L17" s="258"/>
      <c r="M17" s="259"/>
      <c r="N17" s="260" t="s">
        <v>103</v>
      </c>
      <c r="O17" s="261"/>
      <c r="P17" s="261"/>
      <c r="Q17" s="261"/>
      <c r="R17" s="262"/>
      <c r="S17" s="121"/>
      <c r="T17" s="121"/>
      <c r="U17" s="126"/>
      <c r="V17" s="127"/>
      <c r="W17" s="263" t="s">
        <v>143</v>
      </c>
      <c r="X17" s="263"/>
      <c r="Y17" s="263"/>
      <c r="Z17" s="263"/>
      <c r="AA17" s="263"/>
      <c r="AB17" s="263"/>
      <c r="AC17" s="263"/>
      <c r="AD17" s="263"/>
      <c r="AE17" s="263"/>
      <c r="AF17" s="264"/>
      <c r="AG17" s="265" t="s">
        <v>143</v>
      </c>
      <c r="AH17" s="263"/>
      <c r="AI17" s="263"/>
      <c r="AJ17" s="263"/>
      <c r="AK17" s="263"/>
      <c r="AL17" s="263"/>
      <c r="AM17" s="263"/>
      <c r="AN17" s="263"/>
      <c r="AO17" s="263"/>
      <c r="AP17" s="264"/>
      <c r="AQ17" s="265" t="s">
        <v>143</v>
      </c>
      <c r="AR17" s="263"/>
      <c r="AS17" s="263"/>
      <c r="AT17" s="263"/>
      <c r="AU17" s="263"/>
      <c r="AV17" s="263"/>
      <c r="AW17" s="263"/>
      <c r="AX17" s="263"/>
      <c r="AY17" s="263"/>
      <c r="AZ17" s="264"/>
      <c r="BA17" s="265" t="s">
        <v>143</v>
      </c>
      <c r="BB17" s="263"/>
      <c r="BC17" s="263"/>
      <c r="BD17" s="263"/>
      <c r="BE17" s="263"/>
      <c r="BF17" s="263"/>
      <c r="BG17" s="263"/>
      <c r="BH17" s="263"/>
      <c r="BI17" s="263"/>
      <c r="BJ17" s="264"/>
    </row>
    <row r="18" spans="1:62" s="128" customFormat="1" ht="16.05" customHeight="1" outlineLevel="1">
      <c r="A18" s="5" t="s">
        <v>20</v>
      </c>
      <c r="B18" s="5" t="s">
        <v>104</v>
      </c>
      <c r="C18" s="5"/>
      <c r="D18" s="231"/>
      <c r="E18" s="232"/>
      <c r="F18" s="5" t="s">
        <v>89</v>
      </c>
      <c r="G18" s="5" t="s">
        <v>90</v>
      </c>
      <c r="H18" s="129"/>
      <c r="I18" s="266" t="s">
        <v>102</v>
      </c>
      <c r="J18" s="267"/>
      <c r="K18" s="267"/>
      <c r="L18" s="267"/>
      <c r="M18" s="268"/>
      <c r="N18" s="269" t="s">
        <v>103</v>
      </c>
      <c r="O18" s="270"/>
      <c r="P18" s="270"/>
      <c r="Q18" s="270"/>
      <c r="R18" s="271"/>
      <c r="S18" s="121"/>
      <c r="T18" s="121"/>
      <c r="U18" s="126"/>
      <c r="V18" s="127"/>
      <c r="W18" s="263" t="s">
        <v>143</v>
      </c>
      <c r="X18" s="263"/>
      <c r="Y18" s="263"/>
      <c r="Z18" s="263"/>
      <c r="AA18" s="263"/>
      <c r="AB18" s="263"/>
      <c r="AC18" s="263"/>
      <c r="AD18" s="263"/>
      <c r="AE18" s="263"/>
      <c r="AF18" s="264"/>
      <c r="AG18" s="265" t="s">
        <v>143</v>
      </c>
      <c r="AH18" s="263"/>
      <c r="AI18" s="263"/>
      <c r="AJ18" s="263"/>
      <c r="AK18" s="263"/>
      <c r="AL18" s="263"/>
      <c r="AM18" s="263"/>
      <c r="AN18" s="263"/>
      <c r="AO18" s="263"/>
      <c r="AP18" s="264"/>
      <c r="AQ18" s="265" t="s">
        <v>143</v>
      </c>
      <c r="AR18" s="263"/>
      <c r="AS18" s="263"/>
      <c r="AT18" s="263"/>
      <c r="AU18" s="263"/>
      <c r="AV18" s="263"/>
      <c r="AW18" s="263"/>
      <c r="AX18" s="263"/>
      <c r="AY18" s="263"/>
      <c r="AZ18" s="264"/>
      <c r="BA18" s="265" t="s">
        <v>143</v>
      </c>
      <c r="BB18" s="263"/>
      <c r="BC18" s="263"/>
      <c r="BD18" s="263"/>
      <c r="BE18" s="263"/>
      <c r="BF18" s="263"/>
      <c r="BG18" s="263"/>
      <c r="BH18" s="263"/>
      <c r="BI18" s="263"/>
      <c r="BJ18" s="264"/>
    </row>
    <row r="19" spans="1:62" s="128" customFormat="1" ht="16.05" customHeight="1" outlineLevel="1">
      <c r="A19" s="5" t="s">
        <v>21</v>
      </c>
      <c r="B19" s="5" t="s">
        <v>105</v>
      </c>
      <c r="C19" s="5"/>
      <c r="D19" s="231"/>
      <c r="E19" s="232"/>
      <c r="F19" s="5" t="s">
        <v>89</v>
      </c>
      <c r="G19" s="5" t="s">
        <v>90</v>
      </c>
      <c r="H19" s="129"/>
      <c r="I19" s="266" t="s">
        <v>102</v>
      </c>
      <c r="J19" s="267"/>
      <c r="K19" s="267"/>
      <c r="L19" s="267"/>
      <c r="M19" s="268"/>
      <c r="N19" s="269" t="s">
        <v>103</v>
      </c>
      <c r="O19" s="270"/>
      <c r="P19" s="270"/>
      <c r="Q19" s="270"/>
      <c r="R19" s="271"/>
      <c r="S19" s="121"/>
      <c r="T19" s="121"/>
      <c r="U19" s="126"/>
      <c r="V19" s="127"/>
      <c r="W19" s="263" t="s">
        <v>143</v>
      </c>
      <c r="X19" s="263"/>
      <c r="Y19" s="263"/>
      <c r="Z19" s="263"/>
      <c r="AA19" s="263"/>
      <c r="AB19" s="263"/>
      <c r="AC19" s="263"/>
      <c r="AD19" s="263"/>
      <c r="AE19" s="263"/>
      <c r="AF19" s="264"/>
      <c r="AG19" s="265" t="s">
        <v>143</v>
      </c>
      <c r="AH19" s="263"/>
      <c r="AI19" s="263"/>
      <c r="AJ19" s="263"/>
      <c r="AK19" s="263"/>
      <c r="AL19" s="263"/>
      <c r="AM19" s="263"/>
      <c r="AN19" s="263"/>
      <c r="AO19" s="263"/>
      <c r="AP19" s="264"/>
      <c r="AQ19" s="265" t="s">
        <v>143</v>
      </c>
      <c r="AR19" s="263"/>
      <c r="AS19" s="263"/>
      <c r="AT19" s="263"/>
      <c r="AU19" s="263"/>
      <c r="AV19" s="263"/>
      <c r="AW19" s="263"/>
      <c r="AX19" s="263"/>
      <c r="AY19" s="263"/>
      <c r="AZ19" s="264"/>
      <c r="BA19" s="265" t="s">
        <v>143</v>
      </c>
      <c r="BB19" s="263"/>
      <c r="BC19" s="263"/>
      <c r="BD19" s="263"/>
      <c r="BE19" s="263"/>
      <c r="BF19" s="263"/>
      <c r="BG19" s="263"/>
      <c r="BH19" s="263"/>
      <c r="BI19" s="263"/>
      <c r="BJ19" s="264"/>
    </row>
    <row r="20" spans="1:62" s="128" customFormat="1" ht="31.95" customHeight="1" outlineLevel="1">
      <c r="A20" s="5" t="s">
        <v>93</v>
      </c>
      <c r="B20" s="5" t="s">
        <v>131</v>
      </c>
      <c r="C20" s="5"/>
      <c r="D20" s="231" t="s">
        <v>139</v>
      </c>
      <c r="E20" s="232"/>
      <c r="F20" s="5" t="s">
        <v>89</v>
      </c>
      <c r="G20" s="5" t="s">
        <v>90</v>
      </c>
      <c r="H20" s="129"/>
      <c r="I20" s="266" t="s">
        <v>140</v>
      </c>
      <c r="J20" s="267"/>
      <c r="K20" s="267"/>
      <c r="L20" s="267"/>
      <c r="M20" s="268"/>
      <c r="N20" s="269" t="s">
        <v>141</v>
      </c>
      <c r="O20" s="270"/>
      <c r="P20" s="270"/>
      <c r="Q20" s="270"/>
      <c r="R20" s="271"/>
      <c r="S20" s="121"/>
      <c r="T20" s="121"/>
      <c r="U20" s="126"/>
      <c r="V20" s="127"/>
      <c r="W20" s="263" t="s">
        <v>142</v>
      </c>
      <c r="X20" s="263"/>
      <c r="Y20" s="263"/>
      <c r="Z20" s="263"/>
      <c r="AA20" s="263"/>
      <c r="AB20" s="263"/>
      <c r="AC20" s="263"/>
      <c r="AD20" s="263"/>
      <c r="AE20" s="263"/>
      <c r="AF20" s="264"/>
      <c r="AG20" s="265" t="s">
        <v>142</v>
      </c>
      <c r="AH20" s="263"/>
      <c r="AI20" s="263"/>
      <c r="AJ20" s="263"/>
      <c r="AK20" s="263"/>
      <c r="AL20" s="263"/>
      <c r="AM20" s="263"/>
      <c r="AN20" s="263"/>
      <c r="AO20" s="263"/>
      <c r="AP20" s="264"/>
      <c r="AQ20" s="265" t="s">
        <v>142</v>
      </c>
      <c r="AR20" s="263"/>
      <c r="AS20" s="263"/>
      <c r="AT20" s="263"/>
      <c r="AU20" s="263"/>
      <c r="AV20" s="263"/>
      <c r="AW20" s="263"/>
      <c r="AX20" s="263"/>
      <c r="AY20" s="263"/>
      <c r="AZ20" s="264"/>
      <c r="BA20" s="265" t="s">
        <v>142</v>
      </c>
      <c r="BB20" s="263"/>
      <c r="BC20" s="263"/>
      <c r="BD20" s="263"/>
      <c r="BE20" s="263"/>
      <c r="BF20" s="263"/>
      <c r="BG20" s="263"/>
      <c r="BH20" s="263"/>
      <c r="BI20" s="263"/>
      <c r="BJ20" s="264"/>
    </row>
    <row r="21" spans="1:62" ht="22.05" customHeight="1" outlineLevel="1">
      <c r="A21" s="19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19"/>
      <c r="M21" s="19"/>
      <c r="N21" s="19"/>
      <c r="O21" s="19"/>
      <c r="P21" s="19"/>
      <c r="Q21" s="19"/>
      <c r="R21" s="3"/>
      <c r="S21" s="3"/>
      <c r="T21" s="19"/>
      <c r="U21" s="96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2"/>
      <c r="BI21" s="92"/>
      <c r="BJ21" s="23"/>
    </row>
    <row r="22" spans="1:62" ht="21" outlineLevel="1">
      <c r="A22" s="158" t="s">
        <v>67</v>
      </c>
      <c r="B22" s="158"/>
      <c r="C22" s="158"/>
      <c r="D22" s="158"/>
      <c r="E22" s="158"/>
      <c r="F22" s="158"/>
      <c r="G22" s="158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19"/>
      <c r="S22" s="19"/>
      <c r="T22" s="19"/>
      <c r="U22" s="92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3"/>
    </row>
    <row r="23" spans="1:62" s="71" customFormat="1" ht="21" outlineLevel="1">
      <c r="A23" s="67" t="s">
        <v>70</v>
      </c>
      <c r="B23" s="272" t="s">
        <v>86</v>
      </c>
      <c r="C23" s="273"/>
      <c r="D23" s="273"/>
      <c r="E23" s="273"/>
      <c r="F23" s="273"/>
      <c r="G23" s="274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  <c r="S23" s="69"/>
      <c r="T23" s="69"/>
      <c r="U23" s="97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69"/>
    </row>
    <row r="24" spans="1:62" s="71" customFormat="1" ht="21" customHeight="1" outlineLevel="1">
      <c r="A24" s="67" t="s">
        <v>2</v>
      </c>
      <c r="B24" s="272" t="s">
        <v>112</v>
      </c>
      <c r="C24" s="273"/>
      <c r="D24" s="273"/>
      <c r="E24" s="273"/>
      <c r="F24" s="273"/>
      <c r="G24" s="274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69"/>
      <c r="T24" s="69"/>
      <c r="U24" s="97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69"/>
    </row>
    <row r="25" spans="1:62" s="71" customFormat="1" ht="21.75" customHeight="1" outlineLevel="1">
      <c r="A25" s="67" t="s">
        <v>3</v>
      </c>
      <c r="B25" s="272" t="s">
        <v>87</v>
      </c>
      <c r="C25" s="273"/>
      <c r="D25" s="273"/>
      <c r="E25" s="273"/>
      <c r="F25" s="273"/>
      <c r="G25" s="274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9"/>
      <c r="T25" s="69"/>
      <c r="U25" s="97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69"/>
    </row>
    <row r="26" spans="1:62" s="71" customFormat="1" ht="21" customHeight="1" outlineLevel="1">
      <c r="A26" s="67" t="s">
        <v>71</v>
      </c>
      <c r="B26" s="272" t="s">
        <v>88</v>
      </c>
      <c r="C26" s="273"/>
      <c r="D26" s="273"/>
      <c r="E26" s="273"/>
      <c r="F26" s="273"/>
      <c r="G26" s="274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9"/>
      <c r="T26" s="69"/>
      <c r="U26" s="97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69"/>
    </row>
    <row r="27" spans="1:62" s="71" customFormat="1" ht="21" customHeight="1" outlineLevel="1">
      <c r="A27" s="67" t="s">
        <v>72</v>
      </c>
      <c r="B27" s="275" t="s">
        <v>163</v>
      </c>
      <c r="C27" s="276"/>
      <c r="D27" s="276"/>
      <c r="E27" s="276"/>
      <c r="F27" s="276"/>
      <c r="G27" s="277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9"/>
      <c r="S27" s="69"/>
      <c r="T27" s="69"/>
      <c r="U27" s="97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69"/>
    </row>
    <row r="28" spans="1:62" s="71" customFormat="1" ht="21" customHeight="1" outlineLevel="1">
      <c r="A28" s="67" t="s">
        <v>73</v>
      </c>
      <c r="B28" s="272" t="s">
        <v>111</v>
      </c>
      <c r="C28" s="273"/>
      <c r="D28" s="273"/>
      <c r="E28" s="273"/>
      <c r="F28" s="273"/>
      <c r="G28" s="274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9"/>
      <c r="S28" s="69"/>
      <c r="T28" s="69"/>
      <c r="U28" s="97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69"/>
    </row>
    <row r="29" spans="1:62" s="133" customFormat="1" ht="33" customHeight="1" outlineLevel="1">
      <c r="A29" s="130" t="s">
        <v>74</v>
      </c>
      <c r="B29" s="275" t="s">
        <v>161</v>
      </c>
      <c r="C29" s="276"/>
      <c r="D29" s="276"/>
      <c r="E29" s="276"/>
      <c r="F29" s="276"/>
      <c r="G29" s="277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31"/>
      <c r="S29" s="131"/>
      <c r="T29" s="131"/>
      <c r="U29" s="132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131"/>
    </row>
    <row r="30" spans="1:62" s="76" customFormat="1" ht="21" outlineLevel="1">
      <c r="A30" s="67" t="s">
        <v>124</v>
      </c>
      <c r="B30" s="280" t="s">
        <v>99</v>
      </c>
      <c r="C30" s="281"/>
      <c r="D30" s="281"/>
      <c r="E30" s="281"/>
      <c r="F30" s="281"/>
      <c r="G30" s="28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  <c r="S30" s="73"/>
      <c r="T30" s="73"/>
      <c r="U30" s="98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4"/>
    </row>
    <row r="31" spans="1:62" s="76" customFormat="1" ht="21" customHeight="1" outlineLevel="1">
      <c r="A31" s="67" t="s">
        <v>125</v>
      </c>
      <c r="B31" s="280" t="s">
        <v>85</v>
      </c>
      <c r="C31" s="281"/>
      <c r="D31" s="281"/>
      <c r="E31" s="281"/>
      <c r="F31" s="281"/>
      <c r="G31" s="28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3"/>
      <c r="S31" s="73"/>
      <c r="T31" s="73"/>
      <c r="U31" s="98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4"/>
    </row>
    <row r="32" spans="1:62" s="1" customFormat="1" ht="19.5" customHeight="1" outlineLevel="1">
      <c r="A32" s="19"/>
      <c r="B32" s="2"/>
      <c r="C32" s="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3"/>
      <c r="R32" s="3"/>
      <c r="S32" s="3"/>
      <c r="T32" s="3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</row>
    <row r="33" spans="1:62" s="1" customFormat="1" ht="54" customHeight="1" outlineLevel="1">
      <c r="A33" s="283" t="s">
        <v>113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46"/>
      <c r="S33" s="46"/>
      <c r="T33" s="46"/>
      <c r="U33" s="99"/>
      <c r="V33" s="100"/>
      <c r="W33" s="95"/>
      <c r="X33" s="95"/>
      <c r="Y33" s="95"/>
      <c r="Z33" s="95"/>
      <c r="AA33" s="100"/>
      <c r="AB33" s="95"/>
      <c r="AC33" s="95"/>
      <c r="AD33" s="95"/>
      <c r="AE33" s="95"/>
      <c r="AF33" s="100"/>
      <c r="AG33" s="95"/>
      <c r="AH33" s="95"/>
      <c r="AI33" s="95"/>
      <c r="AJ33" s="95"/>
      <c r="AK33" s="100"/>
      <c r="AL33" s="95"/>
      <c r="AM33" s="95"/>
      <c r="AN33" s="95"/>
      <c r="AO33" s="95"/>
      <c r="AP33" s="100"/>
      <c r="AQ33" s="95"/>
      <c r="AR33" s="95"/>
      <c r="AS33" s="95"/>
      <c r="AT33" s="99"/>
      <c r="AU33" s="100"/>
      <c r="AV33" s="95"/>
      <c r="AW33" s="95"/>
      <c r="AX33" s="99"/>
      <c r="AY33" s="99"/>
      <c r="AZ33" s="100"/>
      <c r="BA33" s="95"/>
      <c r="BB33" s="99"/>
      <c r="BC33" s="99"/>
      <c r="BD33" s="99"/>
      <c r="BE33" s="100"/>
      <c r="BF33" s="99"/>
      <c r="BG33" s="99"/>
      <c r="BH33" s="99"/>
      <c r="BI33" s="99"/>
      <c r="BJ33" s="46"/>
    </row>
    <row r="34" spans="1:62" s="49" customFormat="1" ht="22.95" customHeight="1" outlineLevel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/>
      <c r="S34" s="48"/>
      <c r="T34" s="48"/>
      <c r="U34" s="101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1"/>
      <c r="AU34" s="102"/>
      <c r="AV34" s="102"/>
      <c r="AW34" s="102"/>
      <c r="AX34" s="101"/>
      <c r="AY34" s="101"/>
      <c r="AZ34" s="102"/>
      <c r="BA34" s="102"/>
      <c r="BB34" s="101"/>
      <c r="BC34" s="101"/>
      <c r="BD34" s="101"/>
      <c r="BE34" s="102"/>
      <c r="BF34" s="101"/>
      <c r="BG34" s="101"/>
      <c r="BH34" s="101"/>
      <c r="BI34" s="101"/>
      <c r="BJ34" s="48"/>
    </row>
    <row r="35" spans="1:62" s="1" customFormat="1" ht="24" outlineLevel="1" thickBot="1">
      <c r="A35" s="19"/>
      <c r="B35" s="28" t="s">
        <v>10</v>
      </c>
      <c r="C35" s="29" t="s">
        <v>49</v>
      </c>
      <c r="D35" s="30">
        <v>2018</v>
      </c>
      <c r="E35" s="31">
        <v>2019</v>
      </c>
      <c r="F35" s="234">
        <v>2020</v>
      </c>
      <c r="G35" s="235"/>
      <c r="H35" s="24"/>
      <c r="I35" s="24"/>
      <c r="J35" s="24"/>
      <c r="K35" s="24"/>
      <c r="L35" s="24"/>
      <c r="M35" s="24"/>
      <c r="N35" s="3"/>
      <c r="O35" s="3"/>
      <c r="P35" s="3"/>
      <c r="Q35" s="236"/>
      <c r="R35" s="236"/>
      <c r="S35" s="236"/>
      <c r="T35" s="3"/>
      <c r="U35" s="88"/>
      <c r="V35" s="103" t="s">
        <v>144</v>
      </c>
      <c r="W35" s="104"/>
      <c r="X35" s="104"/>
      <c r="Y35" s="104"/>
      <c r="Z35" s="94"/>
      <c r="AA35" s="103" t="s">
        <v>145</v>
      </c>
      <c r="AB35" s="94"/>
      <c r="AC35" s="94"/>
      <c r="AD35" s="94"/>
      <c r="AE35" s="94"/>
      <c r="AF35" s="103" t="s">
        <v>146</v>
      </c>
      <c r="AG35" s="94"/>
      <c r="AH35" s="94"/>
      <c r="AI35" s="94"/>
      <c r="AJ35" s="94"/>
      <c r="AK35" s="103" t="s">
        <v>147</v>
      </c>
      <c r="AL35" s="94"/>
      <c r="AM35" s="94"/>
      <c r="AN35" s="94"/>
      <c r="AO35" s="94"/>
      <c r="AP35" s="103" t="s">
        <v>148</v>
      </c>
      <c r="AQ35" s="94"/>
      <c r="AR35" s="94"/>
      <c r="AS35" s="94"/>
      <c r="AT35" s="94"/>
      <c r="AU35" s="103" t="s">
        <v>149</v>
      </c>
      <c r="AV35" s="94"/>
      <c r="AW35" s="94"/>
      <c r="AX35" s="94"/>
      <c r="AY35" s="94"/>
      <c r="AZ35" s="103" t="s">
        <v>150</v>
      </c>
      <c r="BA35" s="94"/>
      <c r="BB35" s="94"/>
      <c r="BC35" s="94"/>
      <c r="BD35" s="94"/>
      <c r="BE35" s="103" t="s">
        <v>151</v>
      </c>
      <c r="BF35" s="94"/>
      <c r="BG35" s="94"/>
      <c r="BH35" s="94"/>
      <c r="BI35" s="88"/>
    </row>
    <row r="36" spans="1:62" s="118" customFormat="1" ht="23.7" customHeight="1" outlineLevel="1">
      <c r="A36" s="115"/>
      <c r="B36" s="32" t="s">
        <v>28</v>
      </c>
      <c r="C36" s="33">
        <v>250000000</v>
      </c>
      <c r="D36" s="34">
        <v>250000000</v>
      </c>
      <c r="E36" s="35" t="s">
        <v>44</v>
      </c>
      <c r="F36" s="224" t="s">
        <v>45</v>
      </c>
      <c r="G36" s="225"/>
      <c r="H36" s="122"/>
      <c r="I36" s="122"/>
      <c r="J36" s="122"/>
      <c r="K36" s="122"/>
      <c r="L36" s="122"/>
      <c r="M36" s="122"/>
      <c r="N36" s="115"/>
      <c r="O36" s="115"/>
      <c r="P36" s="123"/>
      <c r="Q36" s="123"/>
      <c r="R36" s="123"/>
      <c r="S36" s="123"/>
      <c r="T36" s="115"/>
      <c r="U36" s="116"/>
      <c r="V36" s="134" t="s">
        <v>23</v>
      </c>
      <c r="W36" s="134" t="s">
        <v>31</v>
      </c>
      <c r="X36" s="134" t="s">
        <v>30</v>
      </c>
      <c r="Y36" s="134" t="s">
        <v>24</v>
      </c>
      <c r="Z36" s="135"/>
      <c r="AA36" s="134" t="s">
        <v>23</v>
      </c>
      <c r="AB36" s="134" t="s">
        <v>31</v>
      </c>
      <c r="AC36" s="134" t="s">
        <v>30</v>
      </c>
      <c r="AD36" s="134" t="s">
        <v>24</v>
      </c>
      <c r="AE36" s="135"/>
      <c r="AF36" s="134" t="s">
        <v>23</v>
      </c>
      <c r="AG36" s="134" t="s">
        <v>31</v>
      </c>
      <c r="AH36" s="134" t="s">
        <v>30</v>
      </c>
      <c r="AI36" s="134" t="s">
        <v>24</v>
      </c>
      <c r="AJ36" s="135"/>
      <c r="AK36" s="134" t="s">
        <v>23</v>
      </c>
      <c r="AL36" s="134" t="s">
        <v>31</v>
      </c>
      <c r="AM36" s="134" t="s">
        <v>30</v>
      </c>
      <c r="AN36" s="134" t="s">
        <v>24</v>
      </c>
      <c r="AO36" s="135"/>
      <c r="AP36" s="134" t="s">
        <v>23</v>
      </c>
      <c r="AQ36" s="134" t="s">
        <v>31</v>
      </c>
      <c r="AR36" s="134" t="s">
        <v>30</v>
      </c>
      <c r="AS36" s="134" t="s">
        <v>24</v>
      </c>
      <c r="AT36" s="135"/>
      <c r="AU36" s="134" t="s">
        <v>23</v>
      </c>
      <c r="AV36" s="134" t="s">
        <v>31</v>
      </c>
      <c r="AW36" s="134" t="s">
        <v>30</v>
      </c>
      <c r="AX36" s="134" t="s">
        <v>24</v>
      </c>
      <c r="AY36" s="135"/>
      <c r="AZ36" s="134" t="s">
        <v>23</v>
      </c>
      <c r="BA36" s="134" t="s">
        <v>31</v>
      </c>
      <c r="BB36" s="134" t="s">
        <v>30</v>
      </c>
      <c r="BC36" s="134" t="s">
        <v>24</v>
      </c>
      <c r="BD36" s="135"/>
      <c r="BE36" s="134" t="s">
        <v>23</v>
      </c>
      <c r="BF36" s="134" t="s">
        <v>31</v>
      </c>
      <c r="BG36" s="134" t="s">
        <v>30</v>
      </c>
      <c r="BH36" s="134" t="s">
        <v>24</v>
      </c>
      <c r="BI36" s="116"/>
    </row>
    <row r="37" spans="1:62" s="1" customFormat="1" ht="23.7" customHeight="1" outlineLevel="1">
      <c r="A37" s="19"/>
      <c r="B37" s="36" t="s">
        <v>26</v>
      </c>
      <c r="C37" s="37">
        <v>0.4</v>
      </c>
      <c r="D37" s="38">
        <v>0.3</v>
      </c>
      <c r="E37" s="39" t="s">
        <v>44</v>
      </c>
      <c r="F37" s="226" t="s">
        <v>45</v>
      </c>
      <c r="G37" s="227"/>
      <c r="H37" s="228"/>
      <c r="I37" s="228"/>
      <c r="J37" s="24"/>
      <c r="K37" s="24"/>
      <c r="L37" s="24"/>
      <c r="M37" s="24"/>
      <c r="N37" s="24"/>
      <c r="O37" s="24"/>
      <c r="P37" s="24"/>
      <c r="Q37" s="3"/>
      <c r="R37" s="3"/>
      <c r="S37" s="3"/>
      <c r="T37" s="159"/>
      <c r="U37" s="88" t="s">
        <v>153</v>
      </c>
      <c r="V37" s="104">
        <v>9.5755931468689798E-2</v>
      </c>
      <c r="W37" s="104">
        <v>6.450384102596661E-2</v>
      </c>
      <c r="X37" s="104">
        <v>6.0075183912801047E-2</v>
      </c>
      <c r="Y37" s="104">
        <v>6.3155086871587843E-2</v>
      </c>
      <c r="Z37" s="94"/>
      <c r="AA37" s="104">
        <v>0.148508049729418</v>
      </c>
      <c r="AB37" s="104">
        <v>9.0057774109580338E-2</v>
      </c>
      <c r="AC37" s="104">
        <v>0.19814018742018455</v>
      </c>
      <c r="AD37" s="104">
        <v>0.13840779671813447</v>
      </c>
      <c r="AE37" s="94"/>
      <c r="AF37" s="104">
        <v>0.26434597339365834</v>
      </c>
      <c r="AG37" s="104">
        <v>0.22236683385181893</v>
      </c>
      <c r="AH37" s="104">
        <v>0.13319063978272208</v>
      </c>
      <c r="AI37" s="104">
        <v>0.37637304808299515</v>
      </c>
      <c r="AJ37" s="94"/>
      <c r="AK37" s="104">
        <v>2.4847292680401693E-2</v>
      </c>
      <c r="AL37" s="104">
        <v>2.1649419084502571E-2</v>
      </c>
      <c r="AM37" s="104">
        <v>3.018148461247909E-2</v>
      </c>
      <c r="AN37" s="104">
        <v>0.10071419250097874</v>
      </c>
      <c r="AO37" s="94"/>
      <c r="AP37" s="104">
        <v>0.2311214275969436</v>
      </c>
      <c r="AQ37" s="104">
        <v>0.11700844390832328</v>
      </c>
      <c r="AR37" s="104">
        <v>2.1763764231883014E-2</v>
      </c>
      <c r="AS37" s="104">
        <v>6.8842527153464894E-2</v>
      </c>
      <c r="AT37" s="94"/>
      <c r="AU37" s="104">
        <v>0.12051130464735324</v>
      </c>
      <c r="AV37" s="104">
        <v>6.0154910799314329E-2</v>
      </c>
      <c r="AW37" s="104">
        <v>1.6997319999280537E-2</v>
      </c>
      <c r="AX37" s="104">
        <v>6.5861808451011264E-2</v>
      </c>
      <c r="AY37" s="94"/>
      <c r="AZ37" s="104">
        <v>7.1005396158538889E-2</v>
      </c>
      <c r="BA37" s="104">
        <v>0.40683131229763192</v>
      </c>
      <c r="BB37" s="104">
        <v>0.5396514200406497</v>
      </c>
      <c r="BC37" s="104">
        <v>0.11788576219949691</v>
      </c>
      <c r="BD37" s="94"/>
      <c r="BE37" s="104">
        <v>4.3904624324996394E-2</v>
      </c>
      <c r="BF37" s="104">
        <v>1.742746492286204E-2</v>
      </c>
      <c r="BG37" s="104">
        <v>0</v>
      </c>
      <c r="BH37" s="104">
        <v>6.875977802233077E-2</v>
      </c>
      <c r="BI37" s="88"/>
    </row>
    <row r="38" spans="1:62" s="1" customFormat="1" ht="23.7" customHeight="1" outlineLevel="1">
      <c r="A38" s="19"/>
      <c r="B38" s="36" t="s">
        <v>27</v>
      </c>
      <c r="C38" s="37">
        <v>0.6</v>
      </c>
      <c r="D38" s="38">
        <v>0.7</v>
      </c>
      <c r="E38" s="39" t="s">
        <v>44</v>
      </c>
      <c r="F38" s="226" t="s">
        <v>45</v>
      </c>
      <c r="G38" s="227"/>
      <c r="H38" s="228"/>
      <c r="I38" s="228"/>
      <c r="J38" s="24"/>
      <c r="K38" s="24"/>
      <c r="L38" s="24"/>
      <c r="M38" s="24"/>
      <c r="N38" s="24"/>
      <c r="O38" s="24"/>
      <c r="P38" s="24"/>
      <c r="Q38" s="3"/>
      <c r="R38" s="3"/>
      <c r="S38" s="3"/>
      <c r="T38" s="159"/>
      <c r="U38" s="88" t="s">
        <v>152</v>
      </c>
      <c r="V38" s="105">
        <v>0.13324260251119502</v>
      </c>
      <c r="W38" s="95"/>
      <c r="X38" s="95"/>
      <c r="Y38" s="95"/>
      <c r="Z38" s="95"/>
      <c r="AA38" s="105">
        <v>4.8757573096847834E-2</v>
      </c>
      <c r="AB38" s="95"/>
      <c r="AC38" s="95"/>
      <c r="AD38" s="95"/>
      <c r="AE38" s="95"/>
      <c r="AF38" s="105">
        <v>1.3438405478970936E-2</v>
      </c>
      <c r="AG38" s="95"/>
      <c r="AH38" s="95"/>
      <c r="AI38" s="95"/>
      <c r="AJ38" s="95"/>
      <c r="AK38" s="106">
        <v>1.7560804284836245E-4</v>
      </c>
      <c r="AL38" s="95"/>
      <c r="AM38" s="95"/>
      <c r="AN38" s="95"/>
      <c r="AO38" s="95"/>
      <c r="AP38" s="105">
        <v>0.42944946878567036</v>
      </c>
      <c r="AQ38" s="95"/>
      <c r="AR38" s="95"/>
      <c r="AS38" s="95"/>
      <c r="AT38" s="95"/>
      <c r="AU38" s="105">
        <v>0.34339713758890156</v>
      </c>
      <c r="AV38" s="95"/>
      <c r="AW38" s="95"/>
      <c r="AX38" s="95"/>
      <c r="AY38" s="95"/>
      <c r="AZ38" s="105">
        <v>1.4505224339274739E-2</v>
      </c>
      <c r="BA38" s="95"/>
      <c r="BB38" s="95"/>
      <c r="BC38" s="95"/>
      <c r="BD38" s="95"/>
      <c r="BE38" s="105">
        <v>1.7033980156291158E-2</v>
      </c>
      <c r="BF38" s="95"/>
      <c r="BG38" s="95"/>
      <c r="BH38" s="95"/>
      <c r="BI38" s="95"/>
    </row>
    <row r="39" spans="1:62" s="49" customFormat="1" ht="23.7" customHeight="1" outlineLevel="1">
      <c r="A39" s="50"/>
      <c r="B39" s="54"/>
      <c r="C39" s="54"/>
      <c r="D39" s="54"/>
      <c r="E39" s="55"/>
      <c r="F39" s="56"/>
      <c r="G39" s="56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2"/>
      <c r="S39" s="52"/>
      <c r="T39" s="53"/>
      <c r="U39" s="91" t="s">
        <v>46</v>
      </c>
      <c r="V39" s="89"/>
      <c r="W39" s="89"/>
      <c r="X39" s="89"/>
      <c r="Y39" s="89"/>
      <c r="Z39" s="89"/>
      <c r="AA39" s="89"/>
      <c r="AB39" s="88"/>
      <c r="AC39" s="88"/>
      <c r="AD39" s="88"/>
      <c r="AE39" s="88"/>
      <c r="AF39" s="88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</row>
    <row r="40" spans="1:62" ht="21" outlineLevel="1">
      <c r="A40" s="279" t="s">
        <v>64</v>
      </c>
      <c r="B40" s="249"/>
      <c r="C40" s="249"/>
      <c r="D40" s="249"/>
      <c r="E40" s="249"/>
      <c r="F40" s="249"/>
      <c r="G40" s="250"/>
      <c r="H40" s="251" t="s">
        <v>42</v>
      </c>
      <c r="I40" s="252"/>
      <c r="J40" s="252"/>
      <c r="K40" s="252"/>
      <c r="L40" s="252"/>
      <c r="M40" s="253"/>
      <c r="N40" s="254" t="s">
        <v>48</v>
      </c>
      <c r="O40" s="255"/>
      <c r="P40" s="255"/>
      <c r="Q40" s="255"/>
      <c r="R40" s="256"/>
      <c r="S40" s="19"/>
      <c r="T40" s="19"/>
      <c r="U40" s="93"/>
      <c r="V40" s="238" t="s">
        <v>12</v>
      </c>
      <c r="W40" s="238"/>
      <c r="X40" s="238"/>
      <c r="Y40" s="238"/>
      <c r="Z40" s="239"/>
      <c r="AA40" s="237" t="s">
        <v>17</v>
      </c>
      <c r="AB40" s="238"/>
      <c r="AC40" s="238"/>
      <c r="AD40" s="238"/>
      <c r="AE40" s="239"/>
      <c r="AF40" s="237" t="s">
        <v>25</v>
      </c>
      <c r="AG40" s="238"/>
      <c r="AH40" s="238"/>
      <c r="AI40" s="238"/>
      <c r="AJ40" s="239"/>
      <c r="AK40" s="237" t="s">
        <v>14</v>
      </c>
      <c r="AL40" s="238"/>
      <c r="AM40" s="238"/>
      <c r="AN40" s="238"/>
      <c r="AO40" s="239"/>
      <c r="AP40" s="237" t="s">
        <v>15</v>
      </c>
      <c r="AQ40" s="238"/>
      <c r="AR40" s="238"/>
      <c r="AS40" s="238"/>
      <c r="AT40" s="239"/>
      <c r="AU40" s="237" t="s">
        <v>13</v>
      </c>
      <c r="AV40" s="238"/>
      <c r="AW40" s="238"/>
      <c r="AX40" s="238"/>
      <c r="AY40" s="239"/>
      <c r="AZ40" s="237" t="s">
        <v>18</v>
      </c>
      <c r="BA40" s="238"/>
      <c r="BB40" s="238"/>
      <c r="BC40" s="238"/>
      <c r="BD40" s="239"/>
      <c r="BE40" s="237" t="s">
        <v>16</v>
      </c>
      <c r="BF40" s="238"/>
      <c r="BG40" s="238"/>
      <c r="BH40" s="238"/>
      <c r="BI40" s="239"/>
    </row>
    <row r="41" spans="1:62" ht="29.7" customHeight="1" outlineLevel="1" thickBot="1">
      <c r="A41" s="80" t="s">
        <v>7</v>
      </c>
      <c r="B41" s="13" t="s">
        <v>9</v>
      </c>
      <c r="C41" s="14" t="s">
        <v>4</v>
      </c>
      <c r="D41" s="222" t="s">
        <v>65</v>
      </c>
      <c r="E41" s="223"/>
      <c r="F41" s="14" t="s">
        <v>11</v>
      </c>
      <c r="G41" s="14" t="s">
        <v>0</v>
      </c>
      <c r="H41" s="65" t="s">
        <v>1</v>
      </c>
      <c r="I41" s="11" t="s">
        <v>23</v>
      </c>
      <c r="J41" s="10" t="s">
        <v>31</v>
      </c>
      <c r="K41" s="11" t="s">
        <v>30</v>
      </c>
      <c r="L41" s="10" t="s">
        <v>24</v>
      </c>
      <c r="M41" s="11" t="s">
        <v>47</v>
      </c>
      <c r="N41" s="15" t="s">
        <v>23</v>
      </c>
      <c r="O41" s="16" t="s">
        <v>31</v>
      </c>
      <c r="P41" s="15" t="s">
        <v>30</v>
      </c>
      <c r="Q41" s="16" t="s">
        <v>24</v>
      </c>
      <c r="R41" s="15" t="s">
        <v>47</v>
      </c>
      <c r="S41" s="19"/>
      <c r="T41" s="19"/>
      <c r="U41" s="93"/>
      <c r="V41" s="112" t="s">
        <v>23</v>
      </c>
      <c r="W41" s="18" t="s">
        <v>31</v>
      </c>
      <c r="X41" s="18" t="s">
        <v>30</v>
      </c>
      <c r="Y41" s="18" t="s">
        <v>24</v>
      </c>
      <c r="Z41" s="20" t="s">
        <v>47</v>
      </c>
      <c r="AA41" s="21" t="s">
        <v>23</v>
      </c>
      <c r="AB41" s="18" t="s">
        <v>31</v>
      </c>
      <c r="AC41" s="18" t="s">
        <v>30</v>
      </c>
      <c r="AD41" s="18" t="s">
        <v>24</v>
      </c>
      <c r="AE41" s="20" t="s">
        <v>47</v>
      </c>
      <c r="AF41" s="21" t="s">
        <v>23</v>
      </c>
      <c r="AG41" s="18" t="s">
        <v>31</v>
      </c>
      <c r="AH41" s="18" t="s">
        <v>30</v>
      </c>
      <c r="AI41" s="18" t="s">
        <v>24</v>
      </c>
      <c r="AJ41" s="20" t="s">
        <v>47</v>
      </c>
      <c r="AK41" s="21" t="s">
        <v>23</v>
      </c>
      <c r="AL41" s="18" t="s">
        <v>31</v>
      </c>
      <c r="AM41" s="18" t="s">
        <v>30</v>
      </c>
      <c r="AN41" s="18" t="s">
        <v>24</v>
      </c>
      <c r="AO41" s="20" t="s">
        <v>47</v>
      </c>
      <c r="AP41" s="21" t="s">
        <v>23</v>
      </c>
      <c r="AQ41" s="18" t="s">
        <v>31</v>
      </c>
      <c r="AR41" s="18" t="s">
        <v>30</v>
      </c>
      <c r="AS41" s="18" t="s">
        <v>24</v>
      </c>
      <c r="AT41" s="20" t="s">
        <v>47</v>
      </c>
      <c r="AU41" s="21" t="s">
        <v>23</v>
      </c>
      <c r="AV41" s="18" t="s">
        <v>31</v>
      </c>
      <c r="AW41" s="18" t="s">
        <v>30</v>
      </c>
      <c r="AX41" s="18" t="s">
        <v>24</v>
      </c>
      <c r="AY41" s="20"/>
      <c r="AZ41" s="21" t="s">
        <v>23</v>
      </c>
      <c r="BA41" s="18" t="s">
        <v>31</v>
      </c>
      <c r="BB41" s="18" t="s">
        <v>30</v>
      </c>
      <c r="BC41" s="18" t="s">
        <v>24</v>
      </c>
      <c r="BD41" s="20"/>
      <c r="BE41" s="21" t="s">
        <v>23</v>
      </c>
      <c r="BF41" s="18" t="s">
        <v>31</v>
      </c>
      <c r="BG41" s="18" t="s">
        <v>30</v>
      </c>
      <c r="BH41" s="18" t="s">
        <v>24</v>
      </c>
      <c r="BI41" s="20" t="s">
        <v>47</v>
      </c>
    </row>
    <row r="42" spans="1:62" s="128" customFormat="1" ht="28.8" outlineLevel="1">
      <c r="A42" s="124" t="s">
        <v>19</v>
      </c>
      <c r="B42" s="124" t="s">
        <v>159</v>
      </c>
      <c r="C42" s="124" t="s">
        <v>127</v>
      </c>
      <c r="D42" s="229" t="s">
        <v>91</v>
      </c>
      <c r="E42" s="230"/>
      <c r="F42" s="124" t="s">
        <v>22</v>
      </c>
      <c r="G42" s="124" t="s">
        <v>90</v>
      </c>
      <c r="H42" s="87">
        <v>0.47</v>
      </c>
      <c r="I42" s="284">
        <v>0.56999999999999995</v>
      </c>
      <c r="J42" s="285"/>
      <c r="K42" s="285"/>
      <c r="L42" s="285"/>
      <c r="M42" s="286"/>
      <c r="N42" s="136"/>
      <c r="O42" s="137"/>
      <c r="P42" s="138"/>
      <c r="Q42" s="137"/>
      <c r="R42" s="138"/>
      <c r="S42" s="121"/>
      <c r="T42" s="121"/>
      <c r="U42" s="121"/>
      <c r="V42" s="139">
        <v>0.1</v>
      </c>
      <c r="W42" s="140">
        <v>0.1</v>
      </c>
      <c r="X42" s="141">
        <v>0.1</v>
      </c>
      <c r="Y42" s="140">
        <v>0.1</v>
      </c>
      <c r="Z42" s="142"/>
      <c r="AA42" s="141">
        <v>0.1</v>
      </c>
      <c r="AB42" s="140">
        <v>0.1</v>
      </c>
      <c r="AC42" s="141">
        <v>0.1</v>
      </c>
      <c r="AD42" s="140">
        <v>0.1</v>
      </c>
      <c r="AE42" s="142"/>
      <c r="AF42" s="141">
        <v>0.1</v>
      </c>
      <c r="AG42" s="140">
        <v>0.1</v>
      </c>
      <c r="AH42" s="141">
        <v>0.1</v>
      </c>
      <c r="AI42" s="140">
        <v>0.1</v>
      </c>
      <c r="AJ42" s="142"/>
      <c r="AK42" s="141">
        <v>0.1</v>
      </c>
      <c r="AL42" s="140">
        <v>0.1</v>
      </c>
      <c r="AM42" s="141">
        <v>0.1</v>
      </c>
      <c r="AN42" s="140">
        <v>0.1</v>
      </c>
      <c r="AO42" s="142"/>
      <c r="AP42" s="141">
        <v>0.1</v>
      </c>
      <c r="AQ42" s="140">
        <v>0.1</v>
      </c>
      <c r="AR42" s="141">
        <v>0.1</v>
      </c>
      <c r="AS42" s="140">
        <v>0.1</v>
      </c>
      <c r="AT42" s="142"/>
      <c r="AU42" s="141">
        <v>0.1</v>
      </c>
      <c r="AV42" s="140">
        <v>0.1</v>
      </c>
      <c r="AW42" s="141">
        <v>0.1</v>
      </c>
      <c r="AX42" s="140">
        <v>0.1</v>
      </c>
      <c r="AY42" s="142"/>
      <c r="AZ42" s="141">
        <v>0.1</v>
      </c>
      <c r="BA42" s="140">
        <v>0.1</v>
      </c>
      <c r="BB42" s="141">
        <v>0.1</v>
      </c>
      <c r="BC42" s="140">
        <v>0.1</v>
      </c>
      <c r="BD42" s="142"/>
      <c r="BE42" s="141">
        <v>0.1</v>
      </c>
      <c r="BF42" s="140">
        <v>0.1</v>
      </c>
      <c r="BG42" s="141">
        <v>0.1</v>
      </c>
      <c r="BH42" s="140">
        <v>0.1</v>
      </c>
      <c r="BI42" s="142"/>
    </row>
    <row r="43" spans="1:62" s="128" customFormat="1" ht="43.2" outlineLevel="1">
      <c r="A43" s="5" t="s">
        <v>20</v>
      </c>
      <c r="B43" s="5" t="s">
        <v>129</v>
      </c>
      <c r="C43" s="5"/>
      <c r="D43" s="231" t="s">
        <v>130</v>
      </c>
      <c r="E43" s="232"/>
      <c r="F43" s="5" t="s">
        <v>22</v>
      </c>
      <c r="G43" s="5" t="s">
        <v>90</v>
      </c>
      <c r="H43" s="87">
        <v>0.08</v>
      </c>
      <c r="I43" s="290">
        <v>0.13</v>
      </c>
      <c r="J43" s="291"/>
      <c r="K43" s="291"/>
      <c r="L43" s="291"/>
      <c r="M43" s="292"/>
      <c r="N43" s="143"/>
      <c r="O43" s="144"/>
      <c r="P43" s="120"/>
      <c r="Q43" s="144"/>
      <c r="R43" s="120"/>
      <c r="S43" s="121"/>
      <c r="T43" s="121"/>
      <c r="U43" s="121"/>
      <c r="V43" s="288">
        <v>0.13</v>
      </c>
      <c r="W43" s="288"/>
      <c r="X43" s="288"/>
      <c r="Y43" s="288"/>
      <c r="Z43" s="289"/>
      <c r="AA43" s="287">
        <v>0.13</v>
      </c>
      <c r="AB43" s="288"/>
      <c r="AC43" s="288"/>
      <c r="AD43" s="288"/>
      <c r="AE43" s="289"/>
      <c r="AF43" s="287">
        <v>0.13</v>
      </c>
      <c r="AG43" s="288"/>
      <c r="AH43" s="288"/>
      <c r="AI43" s="288"/>
      <c r="AJ43" s="289"/>
      <c r="AK43" s="287">
        <v>0.13</v>
      </c>
      <c r="AL43" s="288"/>
      <c r="AM43" s="288"/>
      <c r="AN43" s="288"/>
      <c r="AO43" s="289"/>
      <c r="AP43" s="287">
        <v>0.13</v>
      </c>
      <c r="AQ43" s="288"/>
      <c r="AR43" s="288"/>
      <c r="AS43" s="288"/>
      <c r="AT43" s="289"/>
      <c r="AU43" s="287">
        <v>0.13</v>
      </c>
      <c r="AV43" s="288"/>
      <c r="AW43" s="288"/>
      <c r="AX43" s="288"/>
      <c r="AY43" s="289"/>
      <c r="AZ43" s="287">
        <v>0.13</v>
      </c>
      <c r="BA43" s="288"/>
      <c r="BB43" s="288"/>
      <c r="BC43" s="288"/>
      <c r="BD43" s="289"/>
      <c r="BE43" s="287">
        <v>0.13</v>
      </c>
      <c r="BF43" s="288"/>
      <c r="BG43" s="288"/>
      <c r="BH43" s="288"/>
      <c r="BI43" s="289"/>
    </row>
    <row r="44" spans="1:62" s="128" customFormat="1" ht="43.2" outlineLevel="1">
      <c r="A44" s="5" t="s">
        <v>93</v>
      </c>
      <c r="B44" s="5" t="s">
        <v>96</v>
      </c>
      <c r="C44" s="5" t="s">
        <v>114</v>
      </c>
      <c r="D44" s="231" t="s">
        <v>92</v>
      </c>
      <c r="E44" s="232"/>
      <c r="F44" s="5" t="s">
        <v>89</v>
      </c>
      <c r="G44" s="5" t="s">
        <v>78</v>
      </c>
      <c r="H44" s="145">
        <v>0</v>
      </c>
      <c r="I44" s="146">
        <f>768000-I45</f>
        <v>573537.6</v>
      </c>
      <c r="J44" s="147">
        <v>16129</v>
      </c>
      <c r="K44" s="148">
        <v>142328</v>
      </c>
      <c r="L44" s="147">
        <v>1032971</v>
      </c>
      <c r="M44" s="119"/>
      <c r="N44" s="143"/>
      <c r="O44" s="144"/>
      <c r="P44" s="120"/>
      <c r="Q44" s="144"/>
      <c r="R44" s="120"/>
      <c r="S44" s="121"/>
      <c r="T44" s="121"/>
      <c r="U44" s="121"/>
      <c r="V44" s="149">
        <f>$I44*V$37</f>
        <v>54919.627120316822</v>
      </c>
      <c r="W44" s="150">
        <f>$J44*W$37</f>
        <v>1040.3824519078155</v>
      </c>
      <c r="X44" s="150">
        <f>$K44*X$37</f>
        <v>8550.3807759411466</v>
      </c>
      <c r="Y44" s="150">
        <f>$L44*Y$37</f>
        <v>65237.373240830966</v>
      </c>
      <c r="Z44" s="142"/>
      <c r="AA44" s="151">
        <f>$I44*AA$37</f>
        <v>85174.950422491049</v>
      </c>
      <c r="AB44" s="150">
        <f>$J44*AB$37</f>
        <v>1452.5418386134213</v>
      </c>
      <c r="AC44" s="150">
        <f>$K44*AC$37</f>
        <v>28200.896595140028</v>
      </c>
      <c r="AD44" s="150">
        <f>$L44*AD$37</f>
        <v>142971.24018372808</v>
      </c>
      <c r="AE44" s="142"/>
      <c r="AF44" s="151">
        <f>$I44*AF$37</f>
        <v>151612.35514986265</v>
      </c>
      <c r="AG44" s="150">
        <f>$J44*AG$37</f>
        <v>3586.5546631959878</v>
      </c>
      <c r="AH44" s="150">
        <f>$K44*AH$37</f>
        <v>18956.757378995269</v>
      </c>
      <c r="AI44" s="150">
        <f>$L44*AI$37</f>
        <v>388782.44385133957</v>
      </c>
      <c r="AJ44" s="142"/>
      <c r="AK44" s="151">
        <f>$I44*AK$37</f>
        <v>14250.856610415154</v>
      </c>
      <c r="AL44" s="150">
        <f>$J44*AL$37</f>
        <v>349.18348041394199</v>
      </c>
      <c r="AM44" s="150">
        <f>$K44*AM$37</f>
        <v>4295.6703419249243</v>
      </c>
      <c r="AN44" s="150">
        <f>$L44*AN$37</f>
        <v>104034.84014192851</v>
      </c>
      <c r="AO44" s="142"/>
      <c r="AP44" s="151">
        <f>$I44*AP$37</f>
        <v>132556.82889252479</v>
      </c>
      <c r="AQ44" s="150">
        <f>$J44*AQ$37</f>
        <v>1887.2291917973462</v>
      </c>
      <c r="AR44" s="150">
        <f>$K44*AR$37</f>
        <v>3097.5930355954456</v>
      </c>
      <c r="AS44" s="150">
        <f>$L44*AS$37</f>
        <v>71112.334116241778</v>
      </c>
      <c r="AT44" s="142"/>
      <c r="AU44" s="151">
        <f>$I44*AU$37</f>
        <v>69117.764440311817</v>
      </c>
      <c r="AV44" s="150">
        <f>$J44*AV$37</f>
        <v>970.23855628214085</v>
      </c>
      <c r="AW44" s="150">
        <f>$K44*AW$37</f>
        <v>2419.1945608576002</v>
      </c>
      <c r="AX44" s="150">
        <f>$L44*AX$37</f>
        <v>68033.338137449551</v>
      </c>
      <c r="AY44" s="142"/>
      <c r="AZ44" s="151">
        <f>$I44*AZ$37</f>
        <v>40724.264499817611</v>
      </c>
      <c r="BA44" s="150">
        <f>$J44*BA$37</f>
        <v>6561.7822360485052</v>
      </c>
      <c r="BB44" s="150">
        <f>$K44*BB$37</f>
        <v>76807.507311545589</v>
      </c>
      <c r="BC44" s="150">
        <f>$L44*BC$37</f>
        <v>121772.57366497652</v>
      </c>
      <c r="BD44" s="142"/>
      <c r="BE44" s="151">
        <f>$I44*BE$37</f>
        <v>25180.952864260053</v>
      </c>
      <c r="BF44" s="150">
        <f>$J44*BF$37</f>
        <v>281.08758174084187</v>
      </c>
      <c r="BG44" s="150">
        <f>$K44*BG$37</f>
        <v>0</v>
      </c>
      <c r="BH44" s="150">
        <f>$L44*BH$37</f>
        <v>71026.856663505037</v>
      </c>
      <c r="BI44" s="142"/>
    </row>
    <row r="45" spans="1:62" s="128" customFormat="1" ht="43.2" outlineLevel="1">
      <c r="A45" s="5" t="s">
        <v>94</v>
      </c>
      <c r="B45" s="5" t="s">
        <v>97</v>
      </c>
      <c r="C45" s="5"/>
      <c r="D45" s="231" t="s">
        <v>92</v>
      </c>
      <c r="E45" s="232"/>
      <c r="F45" s="5" t="s">
        <v>89</v>
      </c>
      <c r="G45" s="5" t="s">
        <v>78</v>
      </c>
      <c r="H45" s="145">
        <v>0</v>
      </c>
      <c r="I45" s="146">
        <f>243078*80%</f>
        <v>194462.40000000002</v>
      </c>
      <c r="J45" s="147"/>
      <c r="K45" s="148"/>
      <c r="L45" s="147"/>
      <c r="M45" s="119"/>
      <c r="N45" s="143"/>
      <c r="O45" s="144"/>
      <c r="P45" s="120"/>
      <c r="Q45" s="144"/>
      <c r="R45" s="120"/>
      <c r="S45" s="121"/>
      <c r="T45" s="121"/>
      <c r="U45" s="121"/>
      <c r="V45" s="149">
        <f>$I45*V$38</f>
        <v>25910.676266573013</v>
      </c>
      <c r="W45" s="150"/>
      <c r="X45" s="150"/>
      <c r="Y45" s="150"/>
      <c r="Z45" s="142"/>
      <c r="AA45" s="151">
        <f>$I45*AA$38</f>
        <v>9481.514682588464</v>
      </c>
      <c r="AB45" s="150"/>
      <c r="AC45" s="150"/>
      <c r="AD45" s="150"/>
      <c r="AE45" s="142"/>
      <c r="AF45" s="151">
        <f>$I45*AF$38</f>
        <v>2613.2645816138383</v>
      </c>
      <c r="AG45" s="150"/>
      <c r="AH45" s="150"/>
      <c r="AI45" s="150"/>
      <c r="AJ45" s="142"/>
      <c r="AK45" s="151">
        <f t="shared" ref="AK45:AK46" si="0">$I45*AK$38</f>
        <v>34.149161471595399</v>
      </c>
      <c r="AL45" s="150"/>
      <c r="AM45" s="150"/>
      <c r="AN45" s="150"/>
      <c r="AO45" s="142"/>
      <c r="AP45" s="151">
        <f t="shared" ref="AP45:AP46" si="1">$I45*AP$38</f>
        <v>83511.774378786547</v>
      </c>
      <c r="AQ45" s="150"/>
      <c r="AR45" s="150"/>
      <c r="AS45" s="150"/>
      <c r="AT45" s="142"/>
      <c r="AU45" s="151">
        <f t="shared" ref="AU45:AU46" si="2">$I45*AU$38</f>
        <v>66777.831528668015</v>
      </c>
      <c r="AV45" s="150"/>
      <c r="AW45" s="150"/>
      <c r="AX45" s="150"/>
      <c r="AY45" s="142"/>
      <c r="AZ45" s="151">
        <f t="shared" ref="AZ45:AZ46" si="3">$I45*AZ$38</f>
        <v>2820.7207375537805</v>
      </c>
      <c r="BA45" s="150"/>
      <c r="BB45" s="150"/>
      <c r="BC45" s="150"/>
      <c r="BD45" s="142"/>
      <c r="BE45" s="151">
        <f t="shared" ref="BE45:BE46" si="4">$I45*BE$38</f>
        <v>3312.4686627447541</v>
      </c>
      <c r="BF45" s="150"/>
      <c r="BG45" s="150"/>
      <c r="BH45" s="150"/>
      <c r="BI45" s="142"/>
    </row>
    <row r="46" spans="1:62" s="128" customFormat="1" ht="28.8" outlineLevel="1">
      <c r="A46" s="5" t="s">
        <v>126</v>
      </c>
      <c r="B46" s="5" t="s">
        <v>162</v>
      </c>
      <c r="C46" s="5"/>
      <c r="D46" s="231" t="s">
        <v>92</v>
      </c>
      <c r="E46" s="232"/>
      <c r="F46" s="5" t="s">
        <v>89</v>
      </c>
      <c r="G46" s="5" t="s">
        <v>78</v>
      </c>
      <c r="H46" s="145">
        <v>0</v>
      </c>
      <c r="I46" s="146">
        <f>I45</f>
        <v>194462.40000000002</v>
      </c>
      <c r="J46" s="152"/>
      <c r="K46" s="119"/>
      <c r="L46" s="152"/>
      <c r="M46" s="119"/>
      <c r="N46" s="143"/>
      <c r="O46" s="144"/>
      <c r="P46" s="120"/>
      <c r="Q46" s="144"/>
      <c r="R46" s="120"/>
      <c r="S46" s="121"/>
      <c r="T46" s="121"/>
      <c r="U46" s="121"/>
      <c r="V46" s="149">
        <f>$I46*V$38</f>
        <v>25910.676266573013</v>
      </c>
      <c r="W46" s="150"/>
      <c r="X46" s="150"/>
      <c r="Y46" s="150"/>
      <c r="Z46" s="142"/>
      <c r="AA46" s="151">
        <f>$I46*AA$38</f>
        <v>9481.514682588464</v>
      </c>
      <c r="AB46" s="150"/>
      <c r="AC46" s="150"/>
      <c r="AD46" s="150"/>
      <c r="AE46" s="142"/>
      <c r="AF46" s="151">
        <f>$I46*AF$38</f>
        <v>2613.2645816138383</v>
      </c>
      <c r="AG46" s="150"/>
      <c r="AH46" s="150"/>
      <c r="AI46" s="150"/>
      <c r="AJ46" s="142"/>
      <c r="AK46" s="151">
        <f t="shared" si="0"/>
        <v>34.149161471595399</v>
      </c>
      <c r="AL46" s="150"/>
      <c r="AM46" s="150"/>
      <c r="AN46" s="150"/>
      <c r="AO46" s="142"/>
      <c r="AP46" s="151">
        <f t="shared" si="1"/>
        <v>83511.774378786547</v>
      </c>
      <c r="AQ46" s="150"/>
      <c r="AR46" s="150"/>
      <c r="AS46" s="150"/>
      <c r="AT46" s="142"/>
      <c r="AU46" s="151">
        <f t="shared" si="2"/>
        <v>66777.831528668015</v>
      </c>
      <c r="AV46" s="150"/>
      <c r="AW46" s="150"/>
      <c r="AX46" s="150"/>
      <c r="AY46" s="142"/>
      <c r="AZ46" s="151">
        <f t="shared" si="3"/>
        <v>2820.7207375537805</v>
      </c>
      <c r="BA46" s="150"/>
      <c r="BB46" s="150"/>
      <c r="BC46" s="150"/>
      <c r="BD46" s="142"/>
      <c r="BE46" s="151">
        <f t="shared" si="4"/>
        <v>3312.4686627447541</v>
      </c>
      <c r="BF46" s="150"/>
      <c r="BG46" s="150"/>
      <c r="BH46" s="150"/>
      <c r="BI46" s="142"/>
    </row>
    <row r="47" spans="1:62" s="50" customFormat="1" outlineLevel="1">
      <c r="A47" s="61"/>
      <c r="B47" s="61"/>
      <c r="C47" s="61"/>
      <c r="D47" s="62"/>
      <c r="E47" s="62"/>
      <c r="F47" s="61"/>
      <c r="G47" s="61"/>
      <c r="H47" s="58"/>
      <c r="I47" s="58"/>
      <c r="J47" s="58"/>
      <c r="K47" s="58"/>
      <c r="L47" s="58"/>
      <c r="M47" s="58"/>
      <c r="N47" s="58"/>
      <c r="O47" s="58"/>
      <c r="P47" s="58"/>
      <c r="Q47" s="58"/>
      <c r="U47" s="108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</row>
    <row r="48" spans="1:62" ht="21" outlineLevel="1">
      <c r="A48" s="60" t="s">
        <v>66</v>
      </c>
      <c r="B48" s="60"/>
      <c r="C48" s="60"/>
      <c r="D48" s="60"/>
      <c r="E48" s="60"/>
      <c r="F48" s="60"/>
      <c r="G48" s="60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45"/>
      <c r="S48" s="45"/>
      <c r="T48" s="45"/>
      <c r="U48" s="110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45"/>
    </row>
    <row r="49" spans="1:62" ht="21" customHeight="1" outlineLevel="1">
      <c r="A49" s="42" t="s">
        <v>70</v>
      </c>
      <c r="B49" s="294" t="s">
        <v>84</v>
      </c>
      <c r="C49" s="295"/>
      <c r="D49" s="295"/>
      <c r="E49" s="295"/>
      <c r="F49" s="295"/>
      <c r="G49" s="296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19"/>
      <c r="S49" s="19"/>
      <c r="T49" s="19"/>
      <c r="U49" s="92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23"/>
    </row>
    <row r="50" spans="1:62" ht="21" outlineLevel="1">
      <c r="A50" s="42" t="s">
        <v>2</v>
      </c>
      <c r="B50" s="294" t="s">
        <v>115</v>
      </c>
      <c r="C50" s="295"/>
      <c r="D50" s="295"/>
      <c r="E50" s="295"/>
      <c r="F50" s="295"/>
      <c r="G50" s="296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19"/>
      <c r="S50" s="19"/>
      <c r="T50" s="19"/>
      <c r="U50" s="92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23"/>
    </row>
    <row r="51" spans="1:62" ht="21" outlineLevel="1">
      <c r="A51" s="42" t="s">
        <v>3</v>
      </c>
      <c r="B51" s="294" t="s">
        <v>116</v>
      </c>
      <c r="C51" s="295"/>
      <c r="D51" s="295"/>
      <c r="E51" s="295"/>
      <c r="F51" s="295"/>
      <c r="G51" s="296"/>
      <c r="H51" s="40"/>
      <c r="I51" s="79"/>
      <c r="J51" s="79"/>
      <c r="K51" s="79"/>
      <c r="L51" s="79"/>
      <c r="M51" s="40"/>
      <c r="N51" s="40"/>
      <c r="O51" s="40"/>
      <c r="P51" s="40"/>
      <c r="Q51" s="40"/>
      <c r="R51" s="19"/>
      <c r="S51" s="19"/>
      <c r="T51" s="19"/>
      <c r="U51" s="92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23"/>
    </row>
    <row r="52" spans="1:62" ht="31.95" customHeight="1" outlineLevel="1">
      <c r="A52" s="42" t="s">
        <v>71</v>
      </c>
      <c r="B52" s="294" t="s">
        <v>164</v>
      </c>
      <c r="C52" s="295"/>
      <c r="D52" s="295"/>
      <c r="E52" s="295"/>
      <c r="F52" s="295"/>
      <c r="G52" s="296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19"/>
      <c r="S52" s="19"/>
      <c r="T52" s="19"/>
      <c r="U52" s="92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23"/>
    </row>
    <row r="53" spans="1:62" ht="21" outlineLevel="1">
      <c r="A53" s="42" t="s">
        <v>72</v>
      </c>
      <c r="B53" s="294" t="s">
        <v>117</v>
      </c>
      <c r="C53" s="295"/>
      <c r="D53" s="295"/>
      <c r="E53" s="295"/>
      <c r="F53" s="295"/>
      <c r="G53" s="296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19"/>
      <c r="S53" s="19"/>
      <c r="T53" s="19"/>
      <c r="U53" s="92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23"/>
    </row>
    <row r="54" spans="1:62" ht="30" customHeight="1" outlineLevel="1">
      <c r="A54" s="42" t="s">
        <v>73</v>
      </c>
      <c r="B54" s="294" t="s">
        <v>132</v>
      </c>
      <c r="C54" s="295"/>
      <c r="D54" s="295"/>
      <c r="E54" s="295"/>
      <c r="F54" s="295"/>
      <c r="G54" s="296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19"/>
      <c r="S54" s="19"/>
      <c r="T54" s="19"/>
      <c r="U54" s="92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23"/>
    </row>
    <row r="55" spans="1:62" s="59" customFormat="1" ht="21" outlineLevel="1">
      <c r="A55" s="42" t="s">
        <v>74</v>
      </c>
      <c r="B55" s="275" t="s">
        <v>133</v>
      </c>
      <c r="C55" s="276"/>
      <c r="D55" s="276"/>
      <c r="E55" s="276"/>
      <c r="F55" s="276"/>
      <c r="G55" s="277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50"/>
      <c r="S55" s="50"/>
      <c r="T55" s="50"/>
      <c r="U55" s="111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50"/>
    </row>
    <row r="56" spans="1:62" s="59" customFormat="1" ht="21" outlineLevel="1">
      <c r="A56" s="42" t="s">
        <v>124</v>
      </c>
      <c r="B56" s="275" t="s">
        <v>118</v>
      </c>
      <c r="C56" s="276"/>
      <c r="D56" s="276"/>
      <c r="E56" s="276"/>
      <c r="F56" s="276"/>
      <c r="G56" s="277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50"/>
      <c r="S56" s="50"/>
      <c r="T56" s="50"/>
      <c r="U56" s="111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50"/>
    </row>
    <row r="57" spans="1:62" s="59" customFormat="1" ht="21" outlineLevel="1">
      <c r="A57" s="42" t="s">
        <v>125</v>
      </c>
      <c r="B57" s="275" t="s">
        <v>119</v>
      </c>
      <c r="C57" s="276"/>
      <c r="D57" s="276"/>
      <c r="E57" s="276"/>
      <c r="F57" s="276"/>
      <c r="G57" s="277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50"/>
      <c r="S57" s="50"/>
      <c r="T57" s="50"/>
      <c r="U57" s="111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50"/>
    </row>
    <row r="58" spans="1:62" s="59" customFormat="1" ht="21" outlineLevel="1">
      <c r="A58" s="42" t="s">
        <v>75</v>
      </c>
      <c r="B58" s="275" t="s">
        <v>120</v>
      </c>
      <c r="C58" s="276"/>
      <c r="D58" s="276"/>
      <c r="E58" s="276"/>
      <c r="F58" s="276"/>
      <c r="G58" s="277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50"/>
      <c r="S58" s="50"/>
      <c r="T58" s="50"/>
      <c r="U58" s="111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50"/>
    </row>
    <row r="59" spans="1:62" ht="21" outlineLevel="1">
      <c r="A59" s="43"/>
      <c r="B59" s="44"/>
      <c r="C59" s="44"/>
      <c r="D59" s="44"/>
      <c r="E59" s="44"/>
      <c r="F59" s="44"/>
      <c r="G59" s="44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19"/>
      <c r="S59" s="19"/>
      <c r="T59" s="19"/>
      <c r="U59" s="92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23"/>
    </row>
    <row r="60" spans="1:62" s="1" customFormat="1" ht="51" customHeight="1">
      <c r="A60" s="233" t="s">
        <v>121</v>
      </c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2"/>
      <c r="S60" s="22"/>
      <c r="T60" s="22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88"/>
      <c r="BG60" s="88"/>
      <c r="BH60" s="88"/>
      <c r="BI60" s="88"/>
    </row>
    <row r="61" spans="1:62" s="6" customFormat="1" ht="27.75" customHeight="1">
      <c r="A61" s="26"/>
      <c r="B61" s="26"/>
      <c r="C61" s="26"/>
      <c r="D61" s="26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2"/>
      <c r="Q61" s="22"/>
      <c r="R61" s="22"/>
      <c r="S61" s="22"/>
      <c r="T61" s="22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</row>
    <row r="62" spans="1:62" s="1" customFormat="1" ht="29.25" customHeight="1" outlineLevel="1" thickBot="1">
      <c r="A62" s="19"/>
      <c r="B62" s="28" t="s">
        <v>10</v>
      </c>
      <c r="C62" s="29" t="s">
        <v>49</v>
      </c>
      <c r="D62" s="30">
        <v>2018</v>
      </c>
      <c r="E62" s="31">
        <v>2019</v>
      </c>
      <c r="F62" s="234">
        <v>2020</v>
      </c>
      <c r="G62" s="235"/>
      <c r="H62" s="24"/>
      <c r="I62" s="24"/>
      <c r="J62" s="24"/>
      <c r="K62" s="24"/>
      <c r="L62" s="24"/>
      <c r="M62" s="24"/>
      <c r="N62" s="3"/>
      <c r="O62" s="3"/>
      <c r="P62" s="3"/>
      <c r="Q62" s="236"/>
      <c r="R62" s="236"/>
      <c r="S62" s="236"/>
      <c r="T62" s="3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</row>
    <row r="63" spans="1:62" s="1" customFormat="1" ht="23.7" customHeight="1" outlineLevel="1">
      <c r="A63" s="3"/>
      <c r="B63" s="32" t="s">
        <v>28</v>
      </c>
      <c r="C63" s="33">
        <v>10000000</v>
      </c>
      <c r="D63" s="34">
        <v>10000000</v>
      </c>
      <c r="E63" s="35" t="s">
        <v>44</v>
      </c>
      <c r="F63" s="224" t="s">
        <v>45</v>
      </c>
      <c r="G63" s="225"/>
      <c r="H63" s="24"/>
      <c r="I63" s="24"/>
      <c r="J63" s="24"/>
      <c r="K63" s="24"/>
      <c r="L63" s="24"/>
      <c r="M63" s="24"/>
      <c r="N63" s="3"/>
      <c r="O63" s="3"/>
      <c r="P63" s="159"/>
      <c r="Q63" s="159"/>
      <c r="R63" s="159"/>
      <c r="S63" s="159"/>
      <c r="T63" s="3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</row>
    <row r="64" spans="1:62" s="1" customFormat="1" ht="23.7" customHeight="1" outlineLevel="1">
      <c r="A64" s="19"/>
      <c r="B64" s="36" t="s">
        <v>26</v>
      </c>
      <c r="C64" s="37">
        <v>0.5</v>
      </c>
      <c r="D64" s="38">
        <v>0.4</v>
      </c>
      <c r="E64" s="39" t="s">
        <v>44</v>
      </c>
      <c r="F64" s="226" t="s">
        <v>45</v>
      </c>
      <c r="G64" s="227"/>
      <c r="H64" s="228"/>
      <c r="I64" s="228"/>
      <c r="J64" s="24"/>
      <c r="K64" s="24"/>
      <c r="L64" s="24"/>
      <c r="M64" s="24"/>
      <c r="N64" s="24"/>
      <c r="O64" s="24"/>
      <c r="P64" s="24"/>
      <c r="Q64" s="3"/>
      <c r="R64" s="3"/>
      <c r="S64" s="3"/>
      <c r="T64" s="159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</row>
    <row r="65" spans="1:62" s="1" customFormat="1" ht="23.7" customHeight="1" outlineLevel="1">
      <c r="A65" s="19"/>
      <c r="B65" s="36" t="s">
        <v>27</v>
      </c>
      <c r="C65" s="37">
        <v>0.5</v>
      </c>
      <c r="D65" s="38">
        <v>0.6</v>
      </c>
      <c r="E65" s="39" t="s">
        <v>44</v>
      </c>
      <c r="F65" s="226" t="s">
        <v>45</v>
      </c>
      <c r="G65" s="227"/>
      <c r="H65" s="228"/>
      <c r="I65" s="228"/>
      <c r="J65" s="24"/>
      <c r="K65" s="24"/>
      <c r="L65" s="24"/>
      <c r="M65" s="24"/>
      <c r="N65" s="24"/>
      <c r="O65" s="24"/>
      <c r="P65" s="24"/>
      <c r="Q65" s="3"/>
      <c r="R65" s="3"/>
      <c r="S65" s="3"/>
      <c r="T65" s="159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</row>
    <row r="66" spans="1:62" s="1" customFormat="1" ht="19.5" customHeight="1" outlineLevel="1">
      <c r="A66" s="19"/>
      <c r="B66" s="2"/>
      <c r="C66" s="2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3"/>
      <c r="R66" s="3"/>
      <c r="S66" s="3"/>
      <c r="T66" s="3"/>
      <c r="U66" s="91" t="s">
        <v>46</v>
      </c>
      <c r="V66" s="89"/>
      <c r="W66" s="89"/>
      <c r="X66" s="89"/>
      <c r="Y66" s="89"/>
      <c r="Z66" s="89"/>
      <c r="AA66" s="89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</row>
    <row r="67" spans="1:62" ht="21" outlineLevel="1">
      <c r="A67" s="279" t="s">
        <v>77</v>
      </c>
      <c r="B67" s="249"/>
      <c r="C67" s="249"/>
      <c r="D67" s="249"/>
      <c r="E67" s="249"/>
      <c r="F67" s="249"/>
      <c r="G67" s="250"/>
      <c r="H67" s="252" t="s">
        <v>42</v>
      </c>
      <c r="I67" s="252"/>
      <c r="J67" s="252"/>
      <c r="K67" s="252"/>
      <c r="L67" s="252"/>
      <c r="M67" s="253"/>
      <c r="N67" s="254" t="s">
        <v>48</v>
      </c>
      <c r="O67" s="255"/>
      <c r="P67" s="255"/>
      <c r="Q67" s="255"/>
      <c r="R67" s="256"/>
      <c r="S67" s="19"/>
      <c r="T67" s="19"/>
      <c r="U67" s="93"/>
      <c r="V67" s="237" t="s">
        <v>12</v>
      </c>
      <c r="W67" s="238"/>
      <c r="X67" s="238"/>
      <c r="Y67" s="238"/>
      <c r="Z67" s="239"/>
      <c r="AA67" s="237" t="s">
        <v>17</v>
      </c>
      <c r="AB67" s="238"/>
      <c r="AC67" s="238"/>
      <c r="AD67" s="238"/>
      <c r="AE67" s="239"/>
      <c r="AF67" s="237" t="s">
        <v>25</v>
      </c>
      <c r="AG67" s="238"/>
      <c r="AH67" s="238"/>
      <c r="AI67" s="238"/>
      <c r="AJ67" s="239"/>
      <c r="AK67" s="237" t="s">
        <v>14</v>
      </c>
      <c r="AL67" s="238"/>
      <c r="AM67" s="238"/>
      <c r="AN67" s="238"/>
      <c r="AO67" s="239"/>
      <c r="AP67" s="237" t="s">
        <v>15</v>
      </c>
      <c r="AQ67" s="238"/>
      <c r="AR67" s="238"/>
      <c r="AS67" s="238"/>
      <c r="AT67" s="239"/>
      <c r="AU67" s="237" t="s">
        <v>13</v>
      </c>
      <c r="AV67" s="238"/>
      <c r="AW67" s="238"/>
      <c r="AX67" s="238"/>
      <c r="AY67" s="239"/>
      <c r="AZ67" s="237" t="s">
        <v>18</v>
      </c>
      <c r="BA67" s="238"/>
      <c r="BB67" s="238"/>
      <c r="BC67" s="238"/>
      <c r="BD67" s="239"/>
      <c r="BE67" s="237" t="s">
        <v>16</v>
      </c>
      <c r="BF67" s="238"/>
      <c r="BG67" s="238"/>
      <c r="BH67" s="238"/>
      <c r="BI67" s="239"/>
    </row>
    <row r="68" spans="1:62" ht="29.7" customHeight="1" outlineLevel="1" thickBot="1">
      <c r="A68" s="80" t="s">
        <v>7</v>
      </c>
      <c r="B68" s="13" t="s">
        <v>9</v>
      </c>
      <c r="C68" s="14" t="s">
        <v>4</v>
      </c>
      <c r="D68" s="222" t="s">
        <v>65</v>
      </c>
      <c r="E68" s="223"/>
      <c r="F68" s="14" t="s">
        <v>11</v>
      </c>
      <c r="G68" s="14" t="s">
        <v>0</v>
      </c>
      <c r="H68" s="81" t="s">
        <v>1</v>
      </c>
      <c r="I68" s="11" t="s">
        <v>23</v>
      </c>
      <c r="J68" s="10" t="s">
        <v>31</v>
      </c>
      <c r="K68" s="11" t="s">
        <v>30</v>
      </c>
      <c r="L68" s="10" t="s">
        <v>24</v>
      </c>
      <c r="M68" s="11" t="s">
        <v>47</v>
      </c>
      <c r="N68" s="15" t="s">
        <v>23</v>
      </c>
      <c r="O68" s="16" t="s">
        <v>31</v>
      </c>
      <c r="P68" s="15" t="s">
        <v>30</v>
      </c>
      <c r="Q68" s="16" t="s">
        <v>24</v>
      </c>
      <c r="R68" s="15" t="s">
        <v>47</v>
      </c>
      <c r="S68" s="19"/>
      <c r="T68" s="19"/>
      <c r="U68" s="93"/>
      <c r="V68" s="112" t="s">
        <v>23</v>
      </c>
      <c r="W68" s="18" t="s">
        <v>31</v>
      </c>
      <c r="X68" s="18" t="s">
        <v>30</v>
      </c>
      <c r="Y68" s="18" t="s">
        <v>24</v>
      </c>
      <c r="Z68" s="20" t="s">
        <v>47</v>
      </c>
      <c r="AA68" s="21" t="s">
        <v>23</v>
      </c>
      <c r="AB68" s="18" t="s">
        <v>31</v>
      </c>
      <c r="AC68" s="18" t="s">
        <v>30</v>
      </c>
      <c r="AD68" s="18" t="s">
        <v>24</v>
      </c>
      <c r="AE68" s="20" t="s">
        <v>47</v>
      </c>
      <c r="AF68" s="21" t="s">
        <v>23</v>
      </c>
      <c r="AG68" s="18" t="s">
        <v>31</v>
      </c>
      <c r="AH68" s="18" t="s">
        <v>30</v>
      </c>
      <c r="AI68" s="18" t="s">
        <v>24</v>
      </c>
      <c r="AJ68" s="20" t="s">
        <v>47</v>
      </c>
      <c r="AK68" s="21" t="s">
        <v>23</v>
      </c>
      <c r="AL68" s="18" t="s">
        <v>31</v>
      </c>
      <c r="AM68" s="18" t="s">
        <v>30</v>
      </c>
      <c r="AN68" s="18" t="s">
        <v>24</v>
      </c>
      <c r="AO68" s="20" t="s">
        <v>47</v>
      </c>
      <c r="AP68" s="21" t="s">
        <v>23</v>
      </c>
      <c r="AQ68" s="18" t="s">
        <v>31</v>
      </c>
      <c r="AR68" s="18" t="s">
        <v>30</v>
      </c>
      <c r="AS68" s="18" t="s">
        <v>24</v>
      </c>
      <c r="AT68" s="20" t="s">
        <v>47</v>
      </c>
      <c r="AU68" s="21" t="s">
        <v>23</v>
      </c>
      <c r="AV68" s="18" t="s">
        <v>31</v>
      </c>
      <c r="AW68" s="18" t="s">
        <v>30</v>
      </c>
      <c r="AX68" s="18" t="s">
        <v>24</v>
      </c>
      <c r="AY68" s="20"/>
      <c r="AZ68" s="21" t="s">
        <v>23</v>
      </c>
      <c r="BA68" s="18" t="s">
        <v>31</v>
      </c>
      <c r="BB68" s="18" t="s">
        <v>30</v>
      </c>
      <c r="BC68" s="18" t="s">
        <v>24</v>
      </c>
      <c r="BD68" s="20"/>
      <c r="BE68" s="21" t="s">
        <v>23</v>
      </c>
      <c r="BF68" s="18" t="s">
        <v>31</v>
      </c>
      <c r="BG68" s="18" t="s">
        <v>30</v>
      </c>
      <c r="BH68" s="18" t="s">
        <v>24</v>
      </c>
      <c r="BI68" s="20" t="s">
        <v>47</v>
      </c>
    </row>
    <row r="69" spans="1:62" s="128" customFormat="1" ht="28.8" outlineLevel="1">
      <c r="A69" s="5" t="s">
        <v>19</v>
      </c>
      <c r="B69" s="153" t="s">
        <v>135</v>
      </c>
      <c r="C69" s="4"/>
      <c r="D69" s="229" t="s">
        <v>92</v>
      </c>
      <c r="E69" s="230"/>
      <c r="F69" s="4"/>
      <c r="G69" s="4" t="s">
        <v>78</v>
      </c>
      <c r="H69" s="154">
        <v>0</v>
      </c>
      <c r="I69" s="146">
        <f>243078*80%</f>
        <v>194462.40000000002</v>
      </c>
      <c r="J69" s="147">
        <f>16129*50%</f>
        <v>8064.5</v>
      </c>
      <c r="K69" s="148">
        <f>142328*50%</f>
        <v>71164</v>
      </c>
      <c r="L69" s="147">
        <f>1032971*5%</f>
        <v>51648.55</v>
      </c>
      <c r="M69" s="155"/>
      <c r="N69" s="143"/>
      <c r="O69" s="156"/>
      <c r="P69" s="157"/>
      <c r="Q69" s="156"/>
      <c r="R69" s="157"/>
      <c r="S69" s="121"/>
      <c r="T69" s="121"/>
      <c r="U69" s="121"/>
      <c r="V69" s="149">
        <f>$I69*V$37</f>
        <v>18620.928247636944</v>
      </c>
      <c r="W69" s="150">
        <f>$J69*W$37</f>
        <v>520.19122595390775</v>
      </c>
      <c r="X69" s="150">
        <f>$K69*X$37</f>
        <v>4275.1903879705733</v>
      </c>
      <c r="Y69" s="150">
        <f>$L69*Y$37</f>
        <v>3261.8686620415483</v>
      </c>
      <c r="Z69" s="142"/>
      <c r="AA69" s="151">
        <f>$I69*AA$37</f>
        <v>28879.231769701979</v>
      </c>
      <c r="AB69" s="150">
        <f>$J69*AB$37</f>
        <v>726.27091930671065</v>
      </c>
      <c r="AC69" s="150">
        <f>$K69*AC$37</f>
        <v>14100.448297570014</v>
      </c>
      <c r="AD69" s="150">
        <f>$L69*AD$37</f>
        <v>7148.5620091864048</v>
      </c>
      <c r="AE69" s="142"/>
      <c r="AF69" s="151">
        <f>$I69*AF$37</f>
        <v>51405.352416466951</v>
      </c>
      <c r="AG69" s="150">
        <f>$J69*AG$37</f>
        <v>1793.2773315979939</v>
      </c>
      <c r="AH69" s="150">
        <f>$K69*AH$37</f>
        <v>9478.3786894976347</v>
      </c>
      <c r="AI69" s="150">
        <f>$L69*AI$37</f>
        <v>19439.122192566982</v>
      </c>
      <c r="AJ69" s="142"/>
      <c r="AK69" s="151">
        <f>$I69*AK$37</f>
        <v>4831.8641681333465</v>
      </c>
      <c r="AL69" s="150">
        <f>$J69*AL$37</f>
        <v>174.591740206971</v>
      </c>
      <c r="AM69" s="150">
        <f>$K69*AM$37</f>
        <v>2147.8351709624621</v>
      </c>
      <c r="AN69" s="150">
        <f>$L69*AN$37</f>
        <v>5201.7420070964254</v>
      </c>
      <c r="AO69" s="142"/>
      <c r="AP69" s="151">
        <f>$I69*AP$37</f>
        <v>44944.427501927887</v>
      </c>
      <c r="AQ69" s="150">
        <f>$J69*AQ$37</f>
        <v>943.61459589867309</v>
      </c>
      <c r="AR69" s="150">
        <f>$K69*AR$37</f>
        <v>1548.7965177977228</v>
      </c>
      <c r="AS69" s="150">
        <f>$L69*AS$37</f>
        <v>3555.6167058120895</v>
      </c>
      <c r="AT69" s="142"/>
      <c r="AU69" s="151">
        <f>$I69*AU$37</f>
        <v>23434.917528855469</v>
      </c>
      <c r="AV69" s="150">
        <f>$J69*AV$37</f>
        <v>485.11927814107042</v>
      </c>
      <c r="AW69" s="150">
        <f>$K69*AW$37</f>
        <v>1209.5972804288001</v>
      </c>
      <c r="AX69" s="150">
        <f>$L69*AX$37</f>
        <v>3401.6669068724782</v>
      </c>
      <c r="AY69" s="142"/>
      <c r="AZ69" s="151">
        <f>$I69*AZ$37</f>
        <v>13807.879749940255</v>
      </c>
      <c r="BA69" s="150">
        <f>$J69*BA$37</f>
        <v>3280.8911180242526</v>
      </c>
      <c r="BB69" s="150">
        <f>$K69*BB$37</f>
        <v>38403.753655772794</v>
      </c>
      <c r="BC69" s="150">
        <f>$L69*BC$37</f>
        <v>6088.6286832488267</v>
      </c>
      <c r="BD69" s="142"/>
      <c r="BE69" s="151">
        <f>$I69*BE$37</f>
        <v>8537.7986173371792</v>
      </c>
      <c r="BF69" s="150">
        <f>$J69*BF$37</f>
        <v>140.54379087042093</v>
      </c>
      <c r="BG69" s="150">
        <f>$K69*BG$37</f>
        <v>0</v>
      </c>
      <c r="BH69" s="150">
        <f>$L69*BH$37</f>
        <v>3551.3428331752521</v>
      </c>
      <c r="BI69" s="142"/>
    </row>
    <row r="70" spans="1:62" s="128" customFormat="1" ht="28.8" outlineLevel="1">
      <c r="A70" s="5" t="s">
        <v>93</v>
      </c>
      <c r="B70" s="153" t="s">
        <v>128</v>
      </c>
      <c r="C70" s="4"/>
      <c r="D70" s="231"/>
      <c r="E70" s="232"/>
      <c r="F70" s="4"/>
      <c r="G70" s="4" t="s">
        <v>122</v>
      </c>
      <c r="H70" s="154">
        <v>0</v>
      </c>
      <c r="I70" s="146"/>
      <c r="J70" s="147"/>
      <c r="K70" s="148"/>
      <c r="L70" s="147">
        <f>1032971*5%/5</f>
        <v>10329.710000000001</v>
      </c>
      <c r="M70" s="155"/>
      <c r="N70" s="143"/>
      <c r="O70" s="156"/>
      <c r="P70" s="157"/>
      <c r="Q70" s="156"/>
      <c r="R70" s="157"/>
      <c r="S70" s="121"/>
      <c r="T70" s="121"/>
      <c r="U70" s="121"/>
      <c r="V70" s="149"/>
      <c r="W70" s="150"/>
      <c r="X70" s="150"/>
      <c r="Y70" s="150">
        <f>$L70*Y$37</f>
        <v>652.37373240830971</v>
      </c>
      <c r="Z70" s="142"/>
      <c r="AA70" s="151"/>
      <c r="AB70" s="150"/>
      <c r="AC70" s="150"/>
      <c r="AD70" s="150">
        <f>$L70*AD$37</f>
        <v>1429.7124018372808</v>
      </c>
      <c r="AE70" s="142"/>
      <c r="AF70" s="151"/>
      <c r="AG70" s="150"/>
      <c r="AH70" s="150"/>
      <c r="AI70" s="150">
        <f>$L70*AI$37</f>
        <v>3887.8244385133962</v>
      </c>
      <c r="AJ70" s="142"/>
      <c r="AK70" s="151"/>
      <c r="AL70" s="150"/>
      <c r="AM70" s="150"/>
      <c r="AN70" s="150">
        <f>$L70*AN$37</f>
        <v>1040.3484014192852</v>
      </c>
      <c r="AO70" s="142"/>
      <c r="AP70" s="151"/>
      <c r="AQ70" s="150"/>
      <c r="AR70" s="150"/>
      <c r="AS70" s="150">
        <f>$L70*AS$37</f>
        <v>711.12334116241789</v>
      </c>
      <c r="AT70" s="142"/>
      <c r="AU70" s="151"/>
      <c r="AV70" s="150"/>
      <c r="AW70" s="150"/>
      <c r="AX70" s="150">
        <f>$L70*AX$37</f>
        <v>680.33338137449562</v>
      </c>
      <c r="AY70" s="142"/>
      <c r="AZ70" s="151"/>
      <c r="BA70" s="150"/>
      <c r="BB70" s="150"/>
      <c r="BC70" s="150">
        <f>$L70*BC$37</f>
        <v>1217.7257366497654</v>
      </c>
      <c r="BD70" s="142"/>
      <c r="BE70" s="151"/>
      <c r="BF70" s="150"/>
      <c r="BG70" s="150"/>
      <c r="BH70" s="150">
        <f>$L70*BH$37</f>
        <v>710.26856663505043</v>
      </c>
      <c r="BI70" s="142"/>
    </row>
    <row r="71" spans="1:62" s="128" customFormat="1" ht="86.4" outlineLevel="1">
      <c r="A71" s="5" t="s">
        <v>21</v>
      </c>
      <c r="B71" s="153" t="s">
        <v>107</v>
      </c>
      <c r="C71" s="4" t="s">
        <v>108</v>
      </c>
      <c r="D71" s="231" t="s">
        <v>109</v>
      </c>
      <c r="E71" s="232"/>
      <c r="F71" s="4"/>
      <c r="G71" s="4" t="s">
        <v>95</v>
      </c>
      <c r="H71" s="154">
        <v>0</v>
      </c>
      <c r="I71" s="146">
        <f>243078*80%</f>
        <v>194462.40000000002</v>
      </c>
      <c r="J71" s="147">
        <f>16129*50%</f>
        <v>8064.5</v>
      </c>
      <c r="K71" s="148">
        <f>142328*50%</f>
        <v>71164</v>
      </c>
      <c r="L71" s="147">
        <f>1032971*5%</f>
        <v>51648.55</v>
      </c>
      <c r="M71" s="155"/>
      <c r="N71" s="143"/>
      <c r="O71" s="156"/>
      <c r="P71" s="157"/>
      <c r="Q71" s="156"/>
      <c r="R71" s="157"/>
      <c r="S71" s="121"/>
      <c r="T71" s="121"/>
      <c r="U71" s="121"/>
      <c r="V71" s="149">
        <f>$I71*V$37</f>
        <v>18620.928247636944</v>
      </c>
      <c r="W71" s="150">
        <f>$J71*W$37</f>
        <v>520.19122595390775</v>
      </c>
      <c r="X71" s="150">
        <f>$K71*X$37</f>
        <v>4275.1903879705733</v>
      </c>
      <c r="Y71" s="150">
        <f>$L71*Y$37</f>
        <v>3261.8686620415483</v>
      </c>
      <c r="Z71" s="142"/>
      <c r="AA71" s="151">
        <f>$I71*AA$37</f>
        <v>28879.231769701979</v>
      </c>
      <c r="AB71" s="150">
        <f>$J71*AB$37</f>
        <v>726.27091930671065</v>
      </c>
      <c r="AC71" s="150">
        <f>$K71*AC$37</f>
        <v>14100.448297570014</v>
      </c>
      <c r="AD71" s="150">
        <f>$L71*AD$37</f>
        <v>7148.5620091864048</v>
      </c>
      <c r="AE71" s="142"/>
      <c r="AF71" s="151">
        <f>$I71*AF$37</f>
        <v>51405.352416466951</v>
      </c>
      <c r="AG71" s="150">
        <f>$J71*AG$37</f>
        <v>1793.2773315979939</v>
      </c>
      <c r="AH71" s="150">
        <f>$K71*AH$37</f>
        <v>9478.3786894976347</v>
      </c>
      <c r="AI71" s="150">
        <f>$L71*AI$37</f>
        <v>19439.122192566982</v>
      </c>
      <c r="AJ71" s="142"/>
      <c r="AK71" s="151">
        <f>$I71*AK$37</f>
        <v>4831.8641681333465</v>
      </c>
      <c r="AL71" s="150">
        <f>$J71*AL$37</f>
        <v>174.591740206971</v>
      </c>
      <c r="AM71" s="150">
        <f>$K71*AM$37</f>
        <v>2147.8351709624621</v>
      </c>
      <c r="AN71" s="150">
        <f>$L71*AN$37</f>
        <v>5201.7420070964254</v>
      </c>
      <c r="AO71" s="142"/>
      <c r="AP71" s="151">
        <f>$I71*AP$37</f>
        <v>44944.427501927887</v>
      </c>
      <c r="AQ71" s="150">
        <f>$J71*AQ$37</f>
        <v>943.61459589867309</v>
      </c>
      <c r="AR71" s="150">
        <f>$K71*AR$37</f>
        <v>1548.7965177977228</v>
      </c>
      <c r="AS71" s="150">
        <f>$L71*AS$37</f>
        <v>3555.6167058120895</v>
      </c>
      <c r="AT71" s="142"/>
      <c r="AU71" s="151">
        <f>$I71*AU$37</f>
        <v>23434.917528855469</v>
      </c>
      <c r="AV71" s="150">
        <f>$J71*AV$37</f>
        <v>485.11927814107042</v>
      </c>
      <c r="AW71" s="150">
        <f>$K71*AW$37</f>
        <v>1209.5972804288001</v>
      </c>
      <c r="AX71" s="150">
        <f>$L71*AX$37</f>
        <v>3401.6669068724782</v>
      </c>
      <c r="AY71" s="142"/>
      <c r="AZ71" s="151">
        <f>$I71*AZ$37</f>
        <v>13807.879749940255</v>
      </c>
      <c r="BA71" s="150">
        <f>$J71*BA$37</f>
        <v>3280.8911180242526</v>
      </c>
      <c r="BB71" s="150">
        <f>$K71*BB$37</f>
        <v>38403.753655772794</v>
      </c>
      <c r="BC71" s="150">
        <f>$L71*BC$37</f>
        <v>6088.6286832488267</v>
      </c>
      <c r="BD71" s="142"/>
      <c r="BE71" s="151">
        <f>$I71*BE$37</f>
        <v>8537.7986173371792</v>
      </c>
      <c r="BF71" s="150">
        <f>$J71*BF$37</f>
        <v>140.54379087042093</v>
      </c>
      <c r="BG71" s="150">
        <f>$K71*BG$37</f>
        <v>0</v>
      </c>
      <c r="BH71" s="150">
        <f>$L71*BH$37</f>
        <v>3551.3428331752521</v>
      </c>
      <c r="BI71" s="142"/>
    </row>
    <row r="72" spans="1:62" ht="34.200000000000003" customHeight="1" outlineLevel="1">
      <c r="A72" s="1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19"/>
      <c r="M72" s="19"/>
      <c r="N72" s="19"/>
      <c r="O72" s="19"/>
      <c r="P72" s="19"/>
      <c r="Q72" s="19"/>
      <c r="R72" s="3"/>
      <c r="S72" s="3"/>
      <c r="T72" s="19"/>
      <c r="U72" s="96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2"/>
      <c r="BI72" s="92"/>
      <c r="BJ72" s="23"/>
    </row>
    <row r="73" spans="1:62" ht="21" outlineLevel="1">
      <c r="A73" s="158" t="s">
        <v>82</v>
      </c>
      <c r="B73" s="158"/>
      <c r="C73" s="158"/>
      <c r="D73" s="158"/>
      <c r="E73" s="158"/>
      <c r="F73" s="158"/>
      <c r="G73" s="158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19"/>
      <c r="S73" s="19"/>
      <c r="T73" s="19"/>
      <c r="U73" s="92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3"/>
    </row>
    <row r="74" spans="1:62" s="71" customFormat="1" ht="21" customHeight="1" outlineLevel="1">
      <c r="A74" s="67" t="s">
        <v>70</v>
      </c>
      <c r="B74" s="272" t="s">
        <v>134</v>
      </c>
      <c r="C74" s="273"/>
      <c r="D74" s="273"/>
      <c r="E74" s="273"/>
      <c r="F74" s="273"/>
      <c r="G74" s="274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9"/>
      <c r="S74" s="69"/>
      <c r="T74" s="69"/>
      <c r="U74" s="97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69"/>
    </row>
    <row r="75" spans="1:62" s="71" customFormat="1" ht="21" customHeight="1" outlineLevel="1">
      <c r="A75" s="77" t="s">
        <v>2</v>
      </c>
      <c r="B75" s="272" t="s">
        <v>123</v>
      </c>
      <c r="C75" s="273"/>
      <c r="D75" s="273"/>
      <c r="E75" s="273"/>
      <c r="F75" s="273"/>
      <c r="G75" s="274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9"/>
      <c r="S75" s="69"/>
      <c r="T75" s="69"/>
      <c r="U75" s="97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69"/>
    </row>
    <row r="76" spans="1:62" s="71" customFormat="1" ht="21" customHeight="1" outlineLevel="1">
      <c r="A76" s="77" t="s">
        <v>3</v>
      </c>
      <c r="B76" s="275" t="s">
        <v>165</v>
      </c>
      <c r="C76" s="276"/>
      <c r="D76" s="276"/>
      <c r="E76" s="276"/>
      <c r="F76" s="276"/>
      <c r="G76" s="277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9"/>
      <c r="S76" s="69"/>
      <c r="T76" s="69"/>
      <c r="U76" s="97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69"/>
    </row>
    <row r="77" spans="1:62" s="76" customFormat="1" ht="21" customHeight="1" outlineLevel="1">
      <c r="A77" s="77" t="s">
        <v>71</v>
      </c>
      <c r="B77" s="280" t="s">
        <v>101</v>
      </c>
      <c r="C77" s="281"/>
      <c r="D77" s="281"/>
      <c r="E77" s="281"/>
      <c r="F77" s="281"/>
      <c r="G77" s="28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3"/>
      <c r="S77" s="73"/>
      <c r="T77" s="73"/>
      <c r="U77" s="98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4"/>
    </row>
    <row r="78" spans="1:62" s="76" customFormat="1" ht="21" customHeight="1" outlineLevel="1">
      <c r="A78" s="77" t="s">
        <v>72</v>
      </c>
      <c r="B78" s="280" t="s">
        <v>83</v>
      </c>
      <c r="C78" s="281"/>
      <c r="D78" s="281"/>
      <c r="E78" s="281"/>
      <c r="F78" s="281"/>
      <c r="G78" s="28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3"/>
      <c r="S78" s="73"/>
      <c r="T78" s="73"/>
      <c r="U78" s="98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4"/>
    </row>
    <row r="79" spans="1:62" s="76" customFormat="1" ht="21" customHeight="1" outlineLevel="1">
      <c r="A79" s="77" t="s">
        <v>73</v>
      </c>
      <c r="B79" s="280" t="s">
        <v>98</v>
      </c>
      <c r="C79" s="281"/>
      <c r="D79" s="281"/>
      <c r="E79" s="281"/>
      <c r="F79" s="281"/>
      <c r="G79" s="28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3"/>
      <c r="S79" s="73"/>
      <c r="T79" s="73"/>
      <c r="U79" s="98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4"/>
    </row>
    <row r="80" spans="1:62" s="71" customFormat="1" ht="21" customHeight="1" outlineLevel="1">
      <c r="A80" s="77" t="s">
        <v>74</v>
      </c>
      <c r="B80" s="272" t="s">
        <v>80</v>
      </c>
      <c r="C80" s="273"/>
      <c r="D80" s="273"/>
      <c r="E80" s="273"/>
      <c r="F80" s="273"/>
      <c r="G80" s="274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9"/>
      <c r="S80" s="69"/>
      <c r="T80" s="69"/>
      <c r="U80" s="97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69"/>
    </row>
    <row r="81" spans="1:62" s="71" customFormat="1" ht="21" customHeight="1" outlineLevel="1">
      <c r="A81" s="77" t="s">
        <v>124</v>
      </c>
      <c r="B81" s="297" t="s">
        <v>79</v>
      </c>
      <c r="C81" s="298"/>
      <c r="D81" s="298"/>
      <c r="E81" s="298"/>
      <c r="F81" s="298"/>
      <c r="G81" s="299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9"/>
      <c r="S81" s="69"/>
      <c r="T81" s="69"/>
      <c r="U81" s="97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69"/>
    </row>
  </sheetData>
  <mergeCells count="174">
    <mergeCell ref="B77:G77"/>
    <mergeCell ref="B78:G78"/>
    <mergeCell ref="B79:G79"/>
    <mergeCell ref="B80:G80"/>
    <mergeCell ref="B81:G81"/>
    <mergeCell ref="AU73:AY73"/>
    <mergeCell ref="AZ73:BD73"/>
    <mergeCell ref="BE73:BI73"/>
    <mergeCell ref="B74:G74"/>
    <mergeCell ref="B75:G75"/>
    <mergeCell ref="B76:G76"/>
    <mergeCell ref="BE67:BI67"/>
    <mergeCell ref="D68:E68"/>
    <mergeCell ref="D69:E69"/>
    <mergeCell ref="D70:E70"/>
    <mergeCell ref="D71:E71"/>
    <mergeCell ref="V73:Z73"/>
    <mergeCell ref="AA73:AE73"/>
    <mergeCell ref="AF73:AJ73"/>
    <mergeCell ref="AK73:AO73"/>
    <mergeCell ref="AP73:AT73"/>
    <mergeCell ref="AA67:AE67"/>
    <mergeCell ref="AF67:AJ67"/>
    <mergeCell ref="AK67:AO67"/>
    <mergeCell ref="AP67:AT67"/>
    <mergeCell ref="AU67:AY67"/>
    <mergeCell ref="AZ67:BD67"/>
    <mergeCell ref="F65:G65"/>
    <mergeCell ref="H65:I65"/>
    <mergeCell ref="A67:G67"/>
    <mergeCell ref="H67:M67"/>
    <mergeCell ref="N67:R67"/>
    <mergeCell ref="V67:Z67"/>
    <mergeCell ref="B58:G58"/>
    <mergeCell ref="A60:Q60"/>
    <mergeCell ref="F62:G62"/>
    <mergeCell ref="Q62:S62"/>
    <mergeCell ref="F63:G63"/>
    <mergeCell ref="F64:G64"/>
    <mergeCell ref="H64:I64"/>
    <mergeCell ref="B52:G52"/>
    <mergeCell ref="B53:G53"/>
    <mergeCell ref="B54:G54"/>
    <mergeCell ref="B55:G55"/>
    <mergeCell ref="B56:G56"/>
    <mergeCell ref="B57:G57"/>
    <mergeCell ref="AU48:AY48"/>
    <mergeCell ref="AZ48:BD48"/>
    <mergeCell ref="BE48:BI48"/>
    <mergeCell ref="B49:G49"/>
    <mergeCell ref="B50:G50"/>
    <mergeCell ref="B51:G51"/>
    <mergeCell ref="D46:E46"/>
    <mergeCell ref="V48:Z48"/>
    <mergeCell ref="AA48:AE48"/>
    <mergeCell ref="AF48:AJ48"/>
    <mergeCell ref="AK48:AO48"/>
    <mergeCell ref="AP48:AT48"/>
    <mergeCell ref="AP43:AT43"/>
    <mergeCell ref="AU43:AY43"/>
    <mergeCell ref="AZ43:BD43"/>
    <mergeCell ref="BE43:BI43"/>
    <mergeCell ref="D44:E44"/>
    <mergeCell ref="D45:E45"/>
    <mergeCell ref="D43:E43"/>
    <mergeCell ref="I43:M43"/>
    <mergeCell ref="V43:Z43"/>
    <mergeCell ref="AA43:AE43"/>
    <mergeCell ref="AF43:AJ43"/>
    <mergeCell ref="AK43:AO43"/>
    <mergeCell ref="AU40:AY40"/>
    <mergeCell ref="AZ40:BD40"/>
    <mergeCell ref="BE40:BI40"/>
    <mergeCell ref="D41:E41"/>
    <mergeCell ref="D42:E42"/>
    <mergeCell ref="I42:M42"/>
    <mergeCell ref="N40:R40"/>
    <mergeCell ref="V40:Z40"/>
    <mergeCell ref="AA40:AE40"/>
    <mergeCell ref="AF40:AJ40"/>
    <mergeCell ref="AK40:AO40"/>
    <mergeCell ref="AP40:AT40"/>
    <mergeCell ref="F36:G36"/>
    <mergeCell ref="F37:G37"/>
    <mergeCell ref="H37:I37"/>
    <mergeCell ref="F38:G38"/>
    <mergeCell ref="H38:I38"/>
    <mergeCell ref="A40:G40"/>
    <mergeCell ref="H40:M40"/>
    <mergeCell ref="B29:G29"/>
    <mergeCell ref="B30:G30"/>
    <mergeCell ref="B31:G31"/>
    <mergeCell ref="A33:Q33"/>
    <mergeCell ref="F35:G35"/>
    <mergeCell ref="Q35:S35"/>
    <mergeCell ref="B23:G23"/>
    <mergeCell ref="B24:G24"/>
    <mergeCell ref="B25:G25"/>
    <mergeCell ref="B26:G26"/>
    <mergeCell ref="B27:G27"/>
    <mergeCell ref="B28:G28"/>
    <mergeCell ref="BA20:BJ20"/>
    <mergeCell ref="V22:Z22"/>
    <mergeCell ref="AA22:AE22"/>
    <mergeCell ref="AF22:AJ22"/>
    <mergeCell ref="AK22:AO22"/>
    <mergeCell ref="AP22:AT22"/>
    <mergeCell ref="AU22:AY22"/>
    <mergeCell ref="AZ22:BD22"/>
    <mergeCell ref="BE22:BI22"/>
    <mergeCell ref="D20:E20"/>
    <mergeCell ref="I20:M20"/>
    <mergeCell ref="N20:R20"/>
    <mergeCell ref="W20:AF20"/>
    <mergeCell ref="AG20:AP20"/>
    <mergeCell ref="AQ20:AZ20"/>
    <mergeCell ref="D17:E17"/>
    <mergeCell ref="I17:M17"/>
    <mergeCell ref="N17:R17"/>
    <mergeCell ref="W17:AF17"/>
    <mergeCell ref="AG17:AP17"/>
    <mergeCell ref="AQ17:AZ17"/>
    <mergeCell ref="BA17:BJ17"/>
    <mergeCell ref="BA18:BJ18"/>
    <mergeCell ref="D19:E19"/>
    <mergeCell ref="I19:M19"/>
    <mergeCell ref="N19:R19"/>
    <mergeCell ref="W19:AF19"/>
    <mergeCell ref="AG19:AP19"/>
    <mergeCell ref="AQ19:AZ19"/>
    <mergeCell ref="BA19:BJ19"/>
    <mergeCell ref="D18:E18"/>
    <mergeCell ref="I18:M18"/>
    <mergeCell ref="N18:R18"/>
    <mergeCell ref="W18:AF18"/>
    <mergeCell ref="AG18:AP18"/>
    <mergeCell ref="AQ18:AZ18"/>
    <mergeCell ref="AL15:AP15"/>
    <mergeCell ref="AQ15:AU15"/>
    <mergeCell ref="AV15:AZ15"/>
    <mergeCell ref="BA15:BE15"/>
    <mergeCell ref="BF15:BJ15"/>
    <mergeCell ref="D16:E16"/>
    <mergeCell ref="I16:M16"/>
    <mergeCell ref="N16:R16"/>
    <mergeCell ref="W16:AF16"/>
    <mergeCell ref="AG16:AP16"/>
    <mergeCell ref="A15:G15"/>
    <mergeCell ref="H15:M15"/>
    <mergeCell ref="N15:R15"/>
    <mergeCell ref="W15:AA15"/>
    <mergeCell ref="AB15:AF15"/>
    <mergeCell ref="AG15:AK15"/>
    <mergeCell ref="AQ16:AZ16"/>
    <mergeCell ref="BA16:BJ16"/>
    <mergeCell ref="F13:G13"/>
    <mergeCell ref="H13:I13"/>
    <mergeCell ref="L13:M13"/>
    <mergeCell ref="D4:E4"/>
    <mergeCell ref="D5:E5"/>
    <mergeCell ref="D6:E6"/>
    <mergeCell ref="A8:Q8"/>
    <mergeCell ref="F10:G10"/>
    <mergeCell ref="Q10:S10"/>
    <mergeCell ref="A1:S1"/>
    <mergeCell ref="H2:J2"/>
    <mergeCell ref="K2:M2"/>
    <mergeCell ref="N2:P2"/>
    <mergeCell ref="Q2:S2"/>
    <mergeCell ref="D3:E3"/>
    <mergeCell ref="F11:G11"/>
    <mergeCell ref="F12:G12"/>
    <mergeCell ref="H12:I12"/>
    <mergeCell ref="L12:M12"/>
  </mergeCells>
  <pageMargins left="0.25" right="0.25" top="0.75" bottom="0.75" header="0.3" footer="0.3"/>
  <pageSetup paperSize="8" scale="46" fitToWidth="2" orientation="portrait" copies="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Summary</vt:lpstr>
      <vt:lpstr>Logframe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Hrayr Wannis</dc:creator>
  <cp:lastModifiedBy>Asim Younis</cp:lastModifiedBy>
  <cp:lastPrinted>2016-11-11T12:07:25Z</cp:lastPrinted>
  <dcterms:created xsi:type="dcterms:W3CDTF">2014-08-29T13:09:43Z</dcterms:created>
  <dcterms:modified xsi:type="dcterms:W3CDTF">2017-02-24T10:06:42Z</dcterms:modified>
</cp:coreProperties>
</file>